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35" tabRatio="661"/>
  </bookViews>
  <sheets>
    <sheet name="Key insights" sheetId="15" r:id="rId1"/>
    <sheet name="UPD data" sheetId="12" r:id="rId2"/>
    <sheet name="UCR data" sheetId="13" r:id="rId3"/>
    <sheet name="ELPR data" sheetId="14" r:id="rId4"/>
    <sheet name="Sheet2" sheetId="17" state="hidden" r:id="rId5"/>
    <sheet name="Sheet1" sheetId="16" state="hidden" r:id="rId6"/>
    <sheet name="UPD Score" sheetId="2" r:id="rId7"/>
    <sheet name="UCR Score" sheetId="3" r:id="rId8"/>
    <sheet name="ELPR Score" sheetId="4" r:id="rId9"/>
    <sheet name="TAP Score" sheetId="5" r:id="rId10"/>
    <sheet name="Overall Score" sheetId="6" r:id="rId11"/>
    <sheet name="8.2" sheetId="8" state="hidden" r:id="rId12"/>
    <sheet name="Top 3-Category wise" sheetId="19" r:id="rId13"/>
    <sheet name="11" sheetId="10" state="hidden" r:id="rId14"/>
    <sheet name="All cities category wise" sheetId="20" r:id="rId15"/>
  </sheets>
  <definedNames>
    <definedName name="_xlnm._FilterDatabase" localSheetId="5" hidden="1">Sheet1!$A$1:$I$84</definedName>
    <definedName name="_xlnm._FilterDatabase" localSheetId="4" hidden="1">Sheet2!$A$2:$C$36</definedName>
  </definedNames>
  <calcPr calcId="152511"/>
</workbook>
</file>

<file path=xl/calcChain.xml><?xml version="1.0" encoding="utf-8"?>
<calcChain xmlns="http://schemas.openxmlformats.org/spreadsheetml/2006/main">
  <c r="F32" i="15" l="1"/>
  <c r="E32" i="15"/>
  <c r="D32" i="15"/>
  <c r="K52" i="14" l="1"/>
  <c r="K51" i="14"/>
  <c r="J51" i="14"/>
  <c r="I69" i="14" l="1"/>
  <c r="D10" i="15" l="1"/>
  <c r="D9" i="15"/>
  <c r="D8" i="15"/>
  <c r="D7" i="15"/>
  <c r="D6" i="15"/>
  <c r="C10" i="15"/>
  <c r="C9" i="15"/>
  <c r="C8" i="15"/>
  <c r="C7" i="15"/>
  <c r="C6" i="15"/>
  <c r="B10" i="15"/>
  <c r="B9" i="15"/>
  <c r="B8" i="15"/>
  <c r="B7" i="15"/>
  <c r="B6" i="15"/>
  <c r="E45" i="13" l="1"/>
  <c r="E44" i="13"/>
  <c r="E43" i="13"/>
  <c r="I68" i="13"/>
  <c r="H68" i="13"/>
  <c r="I37" i="15" l="1"/>
  <c r="C66" i="14"/>
  <c r="D66" i="14"/>
  <c r="F68" i="13" l="1"/>
  <c r="F67" i="13"/>
  <c r="F66" i="13"/>
  <c r="F65" i="13"/>
  <c r="F64" i="13"/>
  <c r="F63" i="13"/>
  <c r="F62" i="13"/>
  <c r="F61" i="13"/>
  <c r="F60" i="13"/>
  <c r="F59" i="13"/>
  <c r="F58" i="13"/>
  <c r="F57" i="13"/>
  <c r="F56" i="13"/>
  <c r="F55" i="13"/>
  <c r="F54" i="13"/>
  <c r="F53" i="13"/>
  <c r="F52" i="13"/>
  <c r="F51" i="13"/>
  <c r="F50" i="13"/>
  <c r="G53" i="14" l="1"/>
  <c r="H53" i="14" s="1"/>
  <c r="G52" i="14"/>
  <c r="H52" i="14" s="1"/>
  <c r="G51" i="14"/>
  <c r="H51" i="14" s="1"/>
  <c r="B49" i="14"/>
  <c r="G48" i="14"/>
  <c r="G47" i="14"/>
  <c r="G46" i="14"/>
  <c r="H46" i="14" s="1"/>
  <c r="C77" i="14" s="1"/>
  <c r="G45" i="14"/>
  <c r="H45" i="14" s="1"/>
  <c r="C76" i="14" s="1"/>
  <c r="G44" i="14"/>
  <c r="H44" i="14" s="1"/>
  <c r="C75" i="14" s="1"/>
  <c r="G43" i="14"/>
  <c r="H42" i="14"/>
  <c r="D58" i="14" s="1"/>
  <c r="G42" i="14"/>
  <c r="C58" i="14" s="1"/>
  <c r="G41" i="14"/>
  <c r="G40" i="14"/>
  <c r="G39" i="14"/>
  <c r="G38" i="14"/>
  <c r="C69" i="14" s="1"/>
  <c r="G37" i="14"/>
  <c r="G36" i="14"/>
  <c r="F35" i="14"/>
  <c r="E35" i="14"/>
  <c r="G34" i="14"/>
  <c r="H33" i="14"/>
  <c r="C74" i="14" s="1"/>
  <c r="G33" i="14"/>
  <c r="G32" i="14"/>
  <c r="G31" i="14"/>
  <c r="H30" i="14"/>
  <c r="D62" i="14" s="1"/>
  <c r="G30" i="14"/>
  <c r="C62" i="14" s="1"/>
  <c r="G29" i="14"/>
  <c r="H37" i="14" l="1"/>
  <c r="D71" i="14" s="1"/>
  <c r="C71" i="14"/>
  <c r="H43" i="14"/>
  <c r="D63" i="14" s="1"/>
  <c r="C63" i="14"/>
  <c r="H29" i="14"/>
  <c r="D61" i="14" s="1"/>
  <c r="C61" i="14"/>
  <c r="H32" i="14"/>
  <c r="D72" i="14" s="1"/>
  <c r="C72" i="14"/>
  <c r="H41" i="14"/>
  <c r="D68" i="14" s="1"/>
  <c r="C68" i="14"/>
  <c r="H47" i="14"/>
  <c r="D64" i="14" s="1"/>
  <c r="C64" i="14"/>
  <c r="H36" i="14"/>
  <c r="D59" i="14" s="1"/>
  <c r="C59" i="14"/>
  <c r="H31" i="14"/>
  <c r="D56" i="14" s="1"/>
  <c r="C56" i="14"/>
  <c r="H34" i="14"/>
  <c r="D65" i="14" s="1"/>
  <c r="C65" i="14"/>
  <c r="H40" i="14"/>
  <c r="D70" i="14" s="1"/>
  <c r="C70" i="14"/>
  <c r="H38" i="14"/>
  <c r="D69" i="14" s="1"/>
  <c r="H48" i="14"/>
  <c r="D57" i="14" s="1"/>
  <c r="C57" i="14"/>
  <c r="H39" i="14"/>
  <c r="D67" i="14" s="1"/>
  <c r="C67" i="14"/>
  <c r="G35" i="14"/>
  <c r="F42" i="13"/>
  <c r="E42" i="13"/>
  <c r="F41" i="13"/>
  <c r="E41" i="13"/>
  <c r="F40" i="13"/>
  <c r="E40" i="13"/>
  <c r="F39" i="13"/>
  <c r="E39" i="13"/>
  <c r="F38" i="13"/>
  <c r="E38" i="13"/>
  <c r="F37" i="13"/>
  <c r="E37" i="13"/>
  <c r="F36" i="13"/>
  <c r="E36" i="13"/>
  <c r="F35" i="13"/>
  <c r="E35" i="13"/>
  <c r="F34" i="13"/>
  <c r="E34" i="13"/>
  <c r="F33" i="13"/>
  <c r="E33" i="13"/>
  <c r="F32" i="13"/>
  <c r="E32" i="13"/>
  <c r="F31" i="13"/>
  <c r="E31" i="13"/>
  <c r="F30" i="13"/>
  <c r="E30" i="13"/>
  <c r="F29" i="13"/>
  <c r="E29" i="13"/>
  <c r="F28" i="13"/>
  <c r="E28" i="13"/>
  <c r="F27" i="13"/>
  <c r="E27" i="13"/>
  <c r="F26" i="13"/>
  <c r="E26" i="13"/>
  <c r="F25" i="13"/>
  <c r="E25" i="13"/>
  <c r="F24" i="13"/>
  <c r="E24" i="13"/>
  <c r="F23" i="13"/>
  <c r="E23" i="13"/>
  <c r="F22" i="13"/>
  <c r="E22" i="13"/>
  <c r="H35" i="14" l="1"/>
  <c r="D60" i="14" s="1"/>
  <c r="C60" i="14"/>
  <c r="X40" i="10" l="1"/>
  <c r="W40" i="10"/>
  <c r="V40" i="10"/>
  <c r="U40" i="10"/>
  <c r="T40" i="10"/>
  <c r="S40" i="10"/>
  <c r="R40" i="10"/>
  <c r="Q40" i="10"/>
  <c r="P40" i="10"/>
  <c r="O40" i="10"/>
  <c r="N40" i="10"/>
  <c r="M40" i="10"/>
  <c r="L40" i="10"/>
  <c r="K40" i="10"/>
  <c r="J40" i="10"/>
  <c r="I40" i="10"/>
  <c r="H40" i="10"/>
  <c r="G40" i="10"/>
  <c r="F40" i="10"/>
  <c r="E40" i="10"/>
  <c r="D40" i="10"/>
  <c r="X33" i="10"/>
  <c r="W33" i="10"/>
  <c r="V33" i="10"/>
  <c r="U33" i="10"/>
  <c r="T33" i="10"/>
  <c r="S33" i="10"/>
  <c r="R33" i="10"/>
  <c r="Q33" i="10"/>
  <c r="P33" i="10"/>
  <c r="O33" i="10"/>
  <c r="N33" i="10"/>
  <c r="M33" i="10"/>
  <c r="L33" i="10"/>
  <c r="K33" i="10"/>
  <c r="J33" i="10"/>
  <c r="I33" i="10"/>
  <c r="H33" i="10"/>
  <c r="G33" i="10"/>
  <c r="F33" i="10"/>
  <c r="E33" i="10"/>
  <c r="D33" i="10"/>
  <c r="X37" i="10"/>
  <c r="W37" i="10"/>
  <c r="V37" i="10"/>
  <c r="U37" i="10"/>
  <c r="T37" i="10"/>
  <c r="S37" i="10"/>
  <c r="R37" i="10"/>
  <c r="Q37" i="10"/>
  <c r="P37" i="10"/>
  <c r="O37" i="10"/>
  <c r="N37" i="10"/>
  <c r="M37" i="10"/>
  <c r="L37" i="10"/>
  <c r="K37" i="10"/>
  <c r="J37" i="10"/>
  <c r="I37" i="10"/>
  <c r="H37" i="10"/>
  <c r="G37" i="10"/>
  <c r="F37" i="10"/>
  <c r="E37" i="10"/>
  <c r="D37" i="10"/>
  <c r="X30" i="10"/>
  <c r="W30" i="10"/>
  <c r="V30" i="10"/>
  <c r="U30" i="10"/>
  <c r="T30" i="10"/>
  <c r="S30" i="10"/>
  <c r="R30" i="10"/>
  <c r="Q30" i="10"/>
  <c r="P30" i="10"/>
  <c r="O30" i="10"/>
  <c r="N30" i="10"/>
  <c r="M30" i="10"/>
  <c r="L30" i="10"/>
  <c r="K30" i="10"/>
  <c r="J30" i="10"/>
  <c r="I30" i="10"/>
  <c r="H30" i="10"/>
  <c r="G30" i="10"/>
  <c r="F30" i="10"/>
  <c r="E30" i="10"/>
  <c r="D30" i="10"/>
  <c r="X26" i="10"/>
  <c r="W26" i="10"/>
  <c r="V26" i="10"/>
  <c r="U26" i="10"/>
  <c r="T26" i="10"/>
  <c r="S26" i="10"/>
  <c r="R26" i="10"/>
  <c r="Q26" i="10"/>
  <c r="P26" i="10"/>
  <c r="O26" i="10"/>
  <c r="N26" i="10"/>
  <c r="M26" i="10"/>
  <c r="L26" i="10"/>
  <c r="K26" i="10"/>
  <c r="J26" i="10"/>
  <c r="I26" i="10"/>
  <c r="H26" i="10"/>
  <c r="G26" i="10"/>
  <c r="F26" i="10"/>
  <c r="E26" i="10"/>
  <c r="D26" i="10"/>
  <c r="X23" i="10"/>
  <c r="W23" i="10"/>
  <c r="V23" i="10"/>
  <c r="U23" i="10"/>
  <c r="T23" i="10"/>
  <c r="S23" i="10"/>
  <c r="R23" i="10"/>
  <c r="Q23" i="10"/>
  <c r="P23" i="10"/>
  <c r="O23" i="10"/>
  <c r="N23" i="10"/>
  <c r="M23" i="10"/>
  <c r="L23" i="10"/>
  <c r="K23" i="10"/>
  <c r="J23" i="10"/>
  <c r="I23" i="10"/>
  <c r="H23" i="10"/>
  <c r="G23" i="10"/>
  <c r="F23" i="10"/>
  <c r="E23" i="10"/>
  <c r="D23" i="10"/>
  <c r="X20" i="10"/>
  <c r="W20" i="10"/>
  <c r="V20" i="10"/>
  <c r="U20" i="10"/>
  <c r="T20" i="10"/>
  <c r="S20" i="10"/>
  <c r="R20" i="10"/>
  <c r="Q20" i="10"/>
  <c r="P20" i="10"/>
  <c r="O20" i="10"/>
  <c r="N20" i="10"/>
  <c r="M20" i="10"/>
  <c r="L20" i="10"/>
  <c r="K20" i="10"/>
  <c r="J20" i="10"/>
  <c r="I20" i="10"/>
  <c r="H20" i="10"/>
  <c r="G20" i="10"/>
  <c r="F20" i="10"/>
  <c r="E20" i="10"/>
  <c r="D20" i="10"/>
  <c r="X9" i="10"/>
  <c r="W9" i="10"/>
  <c r="V9" i="10"/>
  <c r="U9" i="10"/>
  <c r="T9" i="10"/>
  <c r="S9" i="10"/>
  <c r="R9" i="10"/>
  <c r="Q9" i="10"/>
  <c r="P9" i="10"/>
  <c r="O9" i="10"/>
  <c r="N9" i="10"/>
  <c r="M9" i="10"/>
  <c r="L9" i="10"/>
  <c r="K9" i="10"/>
  <c r="J9" i="10"/>
  <c r="I9" i="10"/>
  <c r="H9" i="10"/>
  <c r="G9" i="10"/>
  <c r="F9" i="10"/>
  <c r="E9" i="10"/>
  <c r="D9" i="10"/>
  <c r="X6" i="10"/>
  <c r="W6" i="10"/>
  <c r="V6" i="10"/>
  <c r="U6" i="10"/>
  <c r="T6" i="10"/>
  <c r="S6" i="10"/>
  <c r="R6" i="10"/>
  <c r="Q6" i="10"/>
  <c r="P6" i="10"/>
  <c r="O6" i="10"/>
  <c r="N6" i="10"/>
  <c r="M6" i="10"/>
  <c r="L6" i="10"/>
  <c r="K6" i="10"/>
  <c r="J6" i="10"/>
  <c r="I6" i="10"/>
  <c r="H6" i="10"/>
  <c r="G6" i="10"/>
  <c r="F6" i="10"/>
  <c r="E6" i="10"/>
  <c r="D6" i="10"/>
  <c r="C23" i="6" l="1"/>
  <c r="D23" i="6" s="1"/>
  <c r="C22" i="6"/>
  <c r="D22" i="6" s="1"/>
  <c r="C21" i="6"/>
  <c r="D21" i="6" s="1"/>
  <c r="C20" i="6"/>
  <c r="D20" i="6" s="1"/>
  <c r="C19" i="6"/>
  <c r="D19" i="6" s="1"/>
  <c r="C18" i="6"/>
  <c r="D18" i="6" s="1"/>
  <c r="C17" i="6"/>
  <c r="D17" i="6" s="1"/>
  <c r="C16" i="6"/>
  <c r="D16" i="6" s="1"/>
  <c r="C15" i="6"/>
  <c r="D15" i="6" s="1"/>
  <c r="C14" i="6"/>
  <c r="D14" i="6" s="1"/>
  <c r="C13" i="6"/>
  <c r="D13" i="6" s="1"/>
  <c r="C12" i="6"/>
  <c r="D12" i="6" s="1"/>
  <c r="C11" i="6"/>
  <c r="D11" i="6" s="1"/>
  <c r="C10" i="6"/>
  <c r="D10" i="6" s="1"/>
  <c r="C9" i="6"/>
  <c r="D9" i="6" s="1"/>
  <c r="C8" i="6"/>
  <c r="D8" i="6" s="1"/>
  <c r="C7" i="6"/>
  <c r="D7" i="6" s="1"/>
  <c r="C6" i="6"/>
  <c r="D6" i="6" s="1"/>
  <c r="C5" i="6"/>
  <c r="D5" i="6" s="1"/>
  <c r="C4" i="6"/>
  <c r="D4" i="6" s="1"/>
  <c r="C3" i="6"/>
  <c r="D3" i="6" s="1"/>
  <c r="C23" i="5"/>
  <c r="D23" i="5" s="1"/>
  <c r="C22" i="5"/>
  <c r="D22" i="5" s="1"/>
  <c r="C21" i="5"/>
  <c r="D21" i="5" s="1"/>
  <c r="C20" i="5"/>
  <c r="D20" i="5" s="1"/>
  <c r="C19" i="5"/>
  <c r="D19" i="5" s="1"/>
  <c r="C18" i="5"/>
  <c r="D18" i="5" s="1"/>
  <c r="C17" i="5"/>
  <c r="D17" i="5" s="1"/>
  <c r="C16" i="5"/>
  <c r="D16" i="5" s="1"/>
  <c r="C15" i="5"/>
  <c r="D15" i="5" s="1"/>
  <c r="C14" i="5"/>
  <c r="D14" i="5" s="1"/>
  <c r="C13" i="5"/>
  <c r="D13" i="5" s="1"/>
  <c r="C12" i="5"/>
  <c r="D12" i="5" s="1"/>
  <c r="C11" i="5"/>
  <c r="D11" i="5" s="1"/>
  <c r="C10" i="5"/>
  <c r="D10" i="5" s="1"/>
  <c r="C9" i="5"/>
  <c r="D9" i="5" s="1"/>
  <c r="C8" i="5"/>
  <c r="D8" i="5" s="1"/>
  <c r="C7" i="5"/>
  <c r="D7" i="5" s="1"/>
  <c r="C6" i="5"/>
  <c r="D6" i="5" s="1"/>
  <c r="C5" i="5"/>
  <c r="D5" i="5" s="1"/>
  <c r="C4" i="5"/>
  <c r="D4" i="5" s="1"/>
  <c r="C3" i="5"/>
  <c r="D3" i="5" s="1"/>
  <c r="C3" i="4"/>
  <c r="D3" i="4" s="1"/>
  <c r="C17" i="4"/>
  <c r="D17" i="4" s="1"/>
  <c r="C6" i="4"/>
  <c r="D6" i="4" s="1"/>
  <c r="C5" i="4"/>
  <c r="D5" i="4" s="1"/>
  <c r="C7" i="4"/>
  <c r="D7" i="4" s="1"/>
  <c r="C12" i="4"/>
  <c r="D12" i="4" s="1"/>
  <c r="C11" i="4"/>
  <c r="D11" i="4" s="1"/>
  <c r="C15" i="4"/>
  <c r="D15" i="4" s="1"/>
  <c r="C14" i="4"/>
  <c r="D14" i="4" s="1"/>
  <c r="C4" i="4"/>
  <c r="D4" i="4" s="1"/>
  <c r="C13" i="4"/>
  <c r="D13" i="4" s="1"/>
  <c r="C19" i="4"/>
  <c r="D19" i="4" s="1"/>
  <c r="C21" i="4"/>
  <c r="D21" i="4" s="1"/>
  <c r="C18" i="4"/>
  <c r="D18" i="4" s="1"/>
  <c r="C8" i="4"/>
  <c r="D8" i="4" s="1"/>
  <c r="C9" i="4"/>
  <c r="D9" i="4" s="1"/>
  <c r="C22" i="4"/>
  <c r="D22" i="4" s="1"/>
  <c r="C20" i="4"/>
  <c r="D20" i="4" s="1"/>
  <c r="C10" i="4"/>
  <c r="D10" i="4" s="1"/>
  <c r="C23" i="4"/>
  <c r="D23" i="4" s="1"/>
  <c r="C16" i="4"/>
  <c r="D16" i="4" s="1"/>
  <c r="C23" i="3"/>
  <c r="D23" i="3" s="1"/>
  <c r="C22" i="3"/>
  <c r="D22" i="3" s="1"/>
  <c r="C21" i="3"/>
  <c r="D21" i="3" s="1"/>
  <c r="C20" i="3"/>
  <c r="D20" i="3" s="1"/>
  <c r="C19" i="3"/>
  <c r="D19" i="3" s="1"/>
  <c r="C18" i="3"/>
  <c r="D18" i="3" s="1"/>
  <c r="C17" i="3"/>
  <c r="D17" i="3" s="1"/>
  <c r="C16" i="3"/>
  <c r="D16" i="3" s="1"/>
  <c r="C15" i="3"/>
  <c r="D15" i="3" s="1"/>
  <c r="C14" i="3"/>
  <c r="D14" i="3" s="1"/>
  <c r="C13" i="3"/>
  <c r="D13" i="3" s="1"/>
  <c r="C12" i="3"/>
  <c r="D12" i="3" s="1"/>
  <c r="C11" i="3"/>
  <c r="D11" i="3" s="1"/>
  <c r="C10" i="3"/>
  <c r="D10" i="3" s="1"/>
  <c r="C9" i="3"/>
  <c r="D9" i="3" s="1"/>
  <c r="C8" i="3"/>
  <c r="D8" i="3" s="1"/>
  <c r="C7" i="3"/>
  <c r="D7" i="3" s="1"/>
  <c r="C6" i="3"/>
  <c r="D6" i="3" s="1"/>
  <c r="C5" i="3"/>
  <c r="D5" i="3" s="1"/>
  <c r="C4" i="3"/>
  <c r="D4" i="3" s="1"/>
  <c r="C3" i="3"/>
  <c r="D3" i="3" s="1"/>
  <c r="C23" i="2"/>
  <c r="D23" i="2" s="1"/>
  <c r="C22" i="2"/>
  <c r="D22" i="2" s="1"/>
  <c r="C21" i="2"/>
  <c r="D21" i="2" s="1"/>
  <c r="C20" i="2"/>
  <c r="D20" i="2" s="1"/>
  <c r="C19" i="2"/>
  <c r="D19" i="2" s="1"/>
  <c r="C18" i="2"/>
  <c r="D18" i="2" s="1"/>
  <c r="C17" i="2"/>
  <c r="D17" i="2" s="1"/>
  <c r="C16" i="2"/>
  <c r="D16" i="2" s="1"/>
  <c r="C15" i="2"/>
  <c r="D15" i="2" s="1"/>
  <c r="C14" i="2"/>
  <c r="D14" i="2" s="1"/>
  <c r="C13" i="2"/>
  <c r="D13" i="2" s="1"/>
  <c r="C12" i="2"/>
  <c r="D12" i="2" s="1"/>
  <c r="C11" i="2"/>
  <c r="D11" i="2" s="1"/>
  <c r="C10" i="2"/>
  <c r="D10" i="2" s="1"/>
  <c r="C9" i="2"/>
  <c r="D9" i="2" s="1"/>
  <c r="C8" i="2"/>
  <c r="D8" i="2" s="1"/>
  <c r="C7" i="2"/>
  <c r="D7" i="2" s="1"/>
  <c r="C6" i="2"/>
  <c r="D6" i="2" s="1"/>
  <c r="C5" i="2"/>
  <c r="D5" i="2" s="1"/>
  <c r="C4" i="2"/>
  <c r="D4" i="2" s="1"/>
  <c r="C3" i="2"/>
  <c r="D3" i="2" s="1"/>
</calcChain>
</file>

<file path=xl/sharedStrings.xml><?xml version="1.0" encoding="utf-8"?>
<sst xmlns="http://schemas.openxmlformats.org/spreadsheetml/2006/main" count="2194" uniqueCount="545">
  <si>
    <t>S. No</t>
  </si>
  <si>
    <t>UPD</t>
  </si>
  <si>
    <t>UCR</t>
  </si>
  <si>
    <t>ELPR</t>
  </si>
  <si>
    <t>TAP</t>
  </si>
  <si>
    <t>UCR Case+Infographics</t>
  </si>
  <si>
    <t>UPD Case+Infographics</t>
  </si>
  <si>
    <t>UPD SCORES</t>
  </si>
  <si>
    <t>Ahmedabad</t>
  </si>
  <si>
    <t>Bangalore</t>
  </si>
  <si>
    <t>Bhopal</t>
  </si>
  <si>
    <t>Bhubaneswar</t>
  </si>
  <si>
    <t>Chandigarh</t>
  </si>
  <si>
    <t>Chennai</t>
  </si>
  <si>
    <t>Dehradun</t>
  </si>
  <si>
    <t>Delhi</t>
  </si>
  <si>
    <t>Hyderabad</t>
  </si>
  <si>
    <t>Jaipur</t>
  </si>
  <si>
    <t>Kanpur</t>
  </si>
  <si>
    <t>Kolkata</t>
  </si>
  <si>
    <t>Lucknow</t>
  </si>
  <si>
    <t>Ludhiana</t>
  </si>
  <si>
    <t>Mumbai</t>
  </si>
  <si>
    <t>Patna</t>
  </si>
  <si>
    <t>Pune</t>
  </si>
  <si>
    <t>Raipur</t>
  </si>
  <si>
    <t>Ranchi</t>
  </si>
  <si>
    <t>Surat</t>
  </si>
  <si>
    <t>Thiruvananthapuram</t>
  </si>
  <si>
    <t>London</t>
  </si>
  <si>
    <t>New York</t>
  </si>
  <si>
    <t>CITY</t>
  </si>
  <si>
    <t>2016 Rank</t>
  </si>
  <si>
    <t>2016 UPD OVERALL</t>
  </si>
  <si>
    <t>Rank Change over 2015</t>
  </si>
  <si>
    <t>UPD OVERALL - 2015</t>
  </si>
  <si>
    <t>UCR SCORES</t>
  </si>
  <si>
    <t>2016 UCR OVERALL</t>
  </si>
  <si>
    <t>UCR OVERALL - 2015</t>
  </si>
  <si>
    <t>ELPR SCORES</t>
  </si>
  <si>
    <t>2016 ELPR OVERALL</t>
  </si>
  <si>
    <t>ELPR OVERALL - 2015</t>
  </si>
  <si>
    <t>TAP OVERALL - 2015</t>
  </si>
  <si>
    <t>2016 TAP OVERALL</t>
  </si>
  <si>
    <t>OVERALL SCORES</t>
  </si>
  <si>
    <t>ALL</t>
  </si>
  <si>
    <t>DOES YOUR CITY HAVE A DECENTRALISED SYSTEM OF SPATIAL DEVELOPMENT PLANNING?</t>
  </si>
  <si>
    <t>CAN YOUR CITY IMPLEMENT SDPs SUCCESSFULLY?</t>
  </si>
  <si>
    <t>DOES YOU CITY HAVE EFFECTIVE MECHANISMS TO DETER PLAN VIOLATIONS</t>
  </si>
  <si>
    <t>DOES YOUR CITY ENCOURAGE PARTICIPATORY PLANNING?</t>
  </si>
  <si>
    <t>UPD OVERALL</t>
  </si>
  <si>
    <t>DOES YOUR CITY INVEST ADEQUATE FUNDS IN PUBLIC INFRASTRUCTURE AND SERVICES?</t>
  </si>
  <si>
    <t>DOES YOUR CITY HAVE ADEQUATE NUMBER OF SKILLED HUMAN RESOURCES?</t>
  </si>
  <si>
    <t>DOES YOUR CITY MAKE OPTIMUM USE OF INFORMATION TECHNOLOGY(IT)?</t>
  </si>
  <si>
    <t>UCR OVERALL</t>
  </si>
  <si>
    <t>DOES YOUR CITY PUT OUT ADEQUATE INFORMATION AND FACILITATE CITIZEN PARTICIPATION?</t>
  </si>
  <si>
    <t>HOW WELL DOES YOUR CITY ADDRESS CITIZEN COMPLAINTS?</t>
  </si>
  <si>
    <t>TAP OVERALL</t>
  </si>
  <si>
    <t>DO YOUR CITY LEADERS HAVE ADEQUATE POWER?</t>
  </si>
  <si>
    <t>IS YOUR CITY TRULY DEMOCRATIC?</t>
  </si>
  <si>
    <t>ELPR OVERALL</t>
  </si>
  <si>
    <t>2016 SCORES</t>
  </si>
  <si>
    <t>Questions</t>
  </si>
  <si>
    <t>UPD_CAT_1</t>
  </si>
  <si>
    <t>UPD_CAT_2</t>
  </si>
  <si>
    <t>UPD_CAT_3</t>
  </si>
  <si>
    <t>UPD_CAT_4</t>
  </si>
  <si>
    <t>UCR_CAT_1</t>
  </si>
  <si>
    <t>UCR_CAT_2</t>
  </si>
  <si>
    <t>UCR_CAT_3</t>
  </si>
  <si>
    <t>TAP_CAT_1</t>
  </si>
  <si>
    <t>TAP_CAT_2</t>
  </si>
  <si>
    <t>ELPR_CAT_1</t>
  </si>
  <si>
    <t>ELPR_CAT_2</t>
  </si>
  <si>
    <t>2015 SCORES</t>
  </si>
  <si>
    <t>RANK 2016</t>
  </si>
  <si>
    <t>RANK CHANGE OVER 2015</t>
  </si>
  <si>
    <t xml:space="preserve"> OVERALL - 2015</t>
  </si>
  <si>
    <t>A1</t>
  </si>
  <si>
    <t>A2</t>
  </si>
  <si>
    <t>A3</t>
  </si>
  <si>
    <t>A4</t>
  </si>
  <si>
    <t>B1</t>
  </si>
  <si>
    <t>B2</t>
  </si>
  <si>
    <t>B3</t>
  </si>
  <si>
    <t>C1</t>
  </si>
  <si>
    <t>C2</t>
  </si>
  <si>
    <t>TAP SCORES</t>
  </si>
  <si>
    <t>D1</t>
  </si>
  <si>
    <t>D2</t>
  </si>
  <si>
    <t>SECTION-WISE BIG QUESTION SCORES</t>
  </si>
  <si>
    <t>RANK</t>
  </si>
  <si>
    <t>Section scores, to be included on the LHS page ater each section-header with India map have been given below. In each question, cities have been arranged in descending order of scores from left to right. The design is to include Rank as well</t>
  </si>
  <si>
    <t>Interesting Nuggets - Asking the right questions</t>
  </si>
  <si>
    <t>City</t>
  </si>
  <si>
    <t>Year of the Act</t>
  </si>
  <si>
    <t>Population in that decade* (Millions)</t>
  </si>
  <si>
    <t>Population today (Millions 2011)</t>
  </si>
  <si>
    <t>2.0X</t>
  </si>
  <si>
    <t>5.6X</t>
  </si>
  <si>
    <t>3.1X</t>
  </si>
  <si>
    <t>1.5X</t>
  </si>
  <si>
    <t>39.6X</t>
  </si>
  <si>
    <t>1.8X</t>
  </si>
  <si>
    <t>1.0X</t>
  </si>
  <si>
    <t>4.0X</t>
  </si>
  <si>
    <t>1.3X</t>
  </si>
  <si>
    <t>1.2X</t>
  </si>
  <si>
    <t>1.7X</t>
  </si>
  <si>
    <t>4.5X</t>
  </si>
  <si>
    <t>0.6X</t>
  </si>
  <si>
    <t>3.4X</t>
  </si>
  <si>
    <t>Change in Population since passing of the Act</t>
  </si>
  <si>
    <t>And do we have enough people to build these urban centres?</t>
  </si>
  <si>
    <t>India</t>
  </si>
  <si>
    <t>1 per 400,000</t>
  </si>
  <si>
    <t>South Africa</t>
  </si>
  <si>
    <t>UK</t>
  </si>
  <si>
    <t>US</t>
  </si>
  <si>
    <t>4 per 400,000</t>
  </si>
  <si>
    <t>48 per 400,000</t>
  </si>
  <si>
    <t>148 per 400,000</t>
  </si>
  <si>
    <t>How robust are our city budget estimates?</t>
  </si>
  <si>
    <t>Year</t>
  </si>
  <si>
    <t>Bengaluru</t>
  </si>
  <si>
    <t>13-14</t>
  </si>
  <si>
    <t>14-15</t>
  </si>
  <si>
    <t>Are our cities sustainable and independent economic units?</t>
  </si>
  <si>
    <t>Infographic as presented to CEA (updated for 2016) compared with data from Johannesburg and New York City</t>
  </si>
  <si>
    <t>Cities:</t>
  </si>
  <si>
    <t>Own Revenue 
(Cr.)</t>
  </si>
  <si>
    <t>Total Expenditure (Cr.)</t>
  </si>
  <si>
    <t>Population 
(Lakh)</t>
  </si>
  <si>
    <t>Proportion of Own Revenue to Total Expenditure(%)</t>
  </si>
  <si>
    <t>Per Capita Expenditure of Cities
(Rs.)</t>
  </si>
  <si>
    <t>Thiruvanantapuram</t>
  </si>
  <si>
    <t>Johannesburg</t>
  </si>
  <si>
    <t>New York City</t>
  </si>
  <si>
    <t>ELPR Case+Infographics</t>
  </si>
  <si>
    <t>Municipal Election Turnout - Latest</t>
  </si>
  <si>
    <t>Compared with State Assembly</t>
  </si>
  <si>
    <t>Compared with Lok Sabha</t>
  </si>
  <si>
    <t>NA</t>
  </si>
  <si>
    <t>VOTER TURNOUT DATA</t>
  </si>
  <si>
    <t>Better Gender Representation</t>
  </si>
  <si>
    <t>Women's quota in ULBs according to law</t>
  </si>
  <si>
    <t>Reservation % check</t>
  </si>
  <si>
    <t>Actual No. of Women</t>
  </si>
  <si>
    <t>Total Councillor Seats</t>
  </si>
  <si>
    <t>Actual % of women</t>
  </si>
  <si>
    <t>% Difference compared with reservation</t>
  </si>
  <si>
    <t>http://deshgujarat.com/2015/11/21/more-figures-on-amc-election/</t>
  </si>
  <si>
    <t>(including SC and T women)</t>
  </si>
  <si>
    <t>50% 2012 onwards according to  - https://www.telegraphindia.com/1120714/jsp/odisha/story_15726552.jsp#.WJ1GcW997Dc</t>
  </si>
  <si>
    <t>Delhi*</t>
  </si>
  <si>
    <t xml:space="preserve">Published by SEC in Extraordinary Gazette of Delhi Govt - 27th Jan 2012 - No. SEC/LAW/DL/F.101/12 (ii)/ </t>
  </si>
  <si>
    <t>http://timesofindia.indiatimes.com/city/jaipur/All-seven-mayor-seats-to-remain-unreserved/articleshow/38890588.cms</t>
  </si>
  <si>
    <t>DMA's site says 33% - https://www.wbdma.gov.in/HTM/MUNI_Election.htm | The Better India - http://www.thebetterindia.com/24602/women-corporators-of-kolkata-bring-fresh-development-ideas-to-their-city/</t>
  </si>
  <si>
    <t>Calculation for Delhi:</t>
  </si>
  <si>
    <t>NDMC</t>
  </si>
  <si>
    <t>EDMC</t>
  </si>
  <si>
    <t>SDMC</t>
  </si>
  <si>
    <t>Dehradun (33%)</t>
  </si>
  <si>
    <t>Bhopal (33%)</t>
  </si>
  <si>
    <t>Kolkata (33%)</t>
  </si>
  <si>
    <t>Ludhiana (33%)</t>
  </si>
  <si>
    <t>Kanpur (33%)</t>
  </si>
  <si>
    <t>Lucknow (33%)</t>
  </si>
  <si>
    <t>Jaipur (33%)</t>
  </si>
  <si>
    <t>Chandigarh (33%)</t>
  </si>
  <si>
    <t>Bhubaneswar (50%)</t>
  </si>
  <si>
    <t>Thiruvananthapuram (50%)</t>
  </si>
  <si>
    <t>Mumbai (50%)</t>
  </si>
  <si>
    <t>Hyderabad (50%)</t>
  </si>
  <si>
    <t>Delhi* (50%)</t>
  </si>
  <si>
    <t>Ahmedabad (50%)</t>
  </si>
  <si>
    <t>Bangalore (50%)</t>
  </si>
  <si>
    <t>Patna (50%)</t>
  </si>
  <si>
    <t>Surat (50%)</t>
  </si>
  <si>
    <t>Chennai (33%)</t>
  </si>
  <si>
    <t>Pune (50%)</t>
  </si>
  <si>
    <t>Raipur (33%)</t>
  </si>
  <si>
    <t>Ranchi (50%)</t>
  </si>
  <si>
    <t>GRAPHICS DATA</t>
  </si>
  <si>
    <t>KEY INSIGHTS</t>
  </si>
  <si>
    <t>1. Insight 1</t>
  </si>
  <si>
    <t>2. Insight 2</t>
  </si>
  <si>
    <t>Overall Score</t>
  </si>
  <si>
    <t>S. No.</t>
  </si>
  <si>
    <t>Shading of the City-System framework petals to be done according to scores</t>
  </si>
  <si>
    <t>4. Insight 4</t>
  </si>
  <si>
    <t>Salary as a proportion of own revenue</t>
  </si>
  <si>
    <t>Population
(Million)</t>
  </si>
  <si>
    <t>Category</t>
  </si>
  <si>
    <t>2012-13</t>
  </si>
  <si>
    <t>2013-14</t>
  </si>
  <si>
    <t>2014-15</t>
  </si>
  <si>
    <t>Average</t>
  </si>
  <si>
    <t>Medium</t>
  </si>
  <si>
    <t>Large</t>
  </si>
  <si>
    <t>Mega</t>
  </si>
  <si>
    <t>To be shown as a graph</t>
  </si>
  <si>
    <t>5. Insight 5</t>
  </si>
  <si>
    <t>Population (Lakh)</t>
  </si>
  <si>
    <t>Total Expenditure (Cr)</t>
  </si>
  <si>
    <t>Expenditure Per-Cap</t>
  </si>
  <si>
    <t>Cap-Ex Per Cap</t>
  </si>
  <si>
    <t>Proportion of Capex to Total Exp</t>
  </si>
  <si>
    <t>Other 10 ASICS Cities</t>
  </si>
  <si>
    <t>Commissioner Experience - Current</t>
  </si>
  <si>
    <t>City Mayoral Type (refer to sheet C-S Assymetry)</t>
  </si>
  <si>
    <t>City Size Type (refer to sheet C-S Assymetry)</t>
  </si>
  <si>
    <t>Years</t>
  </si>
  <si>
    <t>Months</t>
  </si>
  <si>
    <t>Exact Years of Experience of current commissioner</t>
  </si>
  <si>
    <t>Commissioner Churn - number in L5Y</t>
  </si>
  <si>
    <t>Average No. on Months post held by commissioner over L5Y</t>
  </si>
  <si>
    <t>Average No. on Years post held by commissioner over L5Y</t>
  </si>
  <si>
    <t>Dehradun*</t>
  </si>
  <si>
    <t>COMMISSIONER CHURN DATA</t>
  </si>
  <si>
    <t>How empowered are our cities and their leaders?</t>
  </si>
  <si>
    <t>Political Empowerment</t>
  </si>
  <si>
    <t>Resources</t>
  </si>
  <si>
    <t>Population (census 2011 Mn)</t>
  </si>
  <si>
    <t>Is Mayor Directly Elected</t>
  </si>
  <si>
    <t>Tenure of Mayor</t>
  </si>
  <si>
    <t xml:space="preserve">Critical Functions Devolved* </t>
  </si>
  <si>
    <t>Power on Taxation**</t>
  </si>
  <si>
    <t>Power over Employees***</t>
  </si>
  <si>
    <t>(out of 10)</t>
  </si>
  <si>
    <t>Yes</t>
  </si>
  <si>
    <t>No</t>
  </si>
  <si>
    <t>3. Key Insight 3</t>
  </si>
  <si>
    <t>A1 (13 cities)</t>
  </si>
  <si>
    <t>A2 (8 cities)</t>
  </si>
  <si>
    <t>Average Population in Millions*</t>
  </si>
  <si>
    <t>Per Capita Expenditure of Cities (Rs.)**</t>
  </si>
  <si>
    <t>Per Capita Capital Expenditure of Cities (Rs.)**</t>
  </si>
  <si>
    <t>Average Mayoral Tenure (years)</t>
  </si>
  <si>
    <t>Average Tenure of Commissioner over the last 5 years (years)</t>
  </si>
  <si>
    <t>Experience of current Commissioner in Urban Departments (years)</t>
  </si>
  <si>
    <t>ASICS Cities with Population above 3.8 Million</t>
  </si>
  <si>
    <t>ASICS Cities with Population below or equal to 3.8 Million</t>
  </si>
  <si>
    <t>(3.8 Million  = average population of the 21 ASICS cities)</t>
  </si>
  <si>
    <t>Critical Functions Devolved by the state to the City</t>
  </si>
  <si>
    <t>Proportion of Cities with a Directly Elected Mayor (%)</t>
  </si>
  <si>
    <t>Proportion of Own Revenue to Total Expenditure (%)**</t>
  </si>
  <si>
    <t>* Census 2011</t>
  </si>
  <si>
    <t>** Figures obtained from various Local Body Budgets | refer to Data Sources, section XXX for further details</t>
  </si>
  <si>
    <t>#</t>
  </si>
  <si>
    <t>वार्ड क्र.</t>
  </si>
  <si>
    <t>विजयी अभ्यर्थी का नाम</t>
  </si>
  <si>
    <t>राजनैतिक दल से संबंधता</t>
  </si>
  <si>
    <t>निकटतम प्रतिद्वंदी का नाम</t>
  </si>
  <si>
    <t>राजनैतिक दल से संबंधता1</t>
  </si>
  <si>
    <t>विजयी अभ्यर्थी को प्राप्त मतों की संख्या</t>
  </si>
  <si>
    <t>निकटतम प्रतिद्वंदी को प्राप्त मतों की संख्या</t>
  </si>
  <si>
    <t>नोटा को प्राप्त मतों की संख्या</t>
  </si>
  <si>
    <t>"श्रीमति राजकुमारी राजू मीणा "</t>
  </si>
  <si>
    <t>भारतीय जनता पार्टी</t>
  </si>
  <si>
    <t>त्रिवेणी कमल सिंह मीणा</t>
  </si>
  <si>
    <t>इंडियन नेशनल कांग्रेस</t>
  </si>
  <si>
    <t>कृष्‍ण मोहन सोनी (मुनन)</t>
  </si>
  <si>
    <t>पवन उदय सिंह गूर्जर</t>
  </si>
  <si>
    <t>अशोक मारन</t>
  </si>
  <si>
    <t>राम रेनवाल बंसल</t>
  </si>
  <si>
    <t>श्रीमती भारती खटवानी</t>
  </si>
  <si>
    <t>शीलेन्‍द्र सोनू तोमर</t>
  </si>
  <si>
    <t>श्रीमति दीपा वासवानी</t>
  </si>
  <si>
    <t>डा, पूनम हरीश मेहरचंदानी</t>
  </si>
  <si>
    <t>नीतू खरे</t>
  </si>
  <si>
    <t>डा, मनीषा मनोज सिंह गौतम</t>
  </si>
  <si>
    <t>मनोज राठौर</t>
  </si>
  <si>
    <t>माहेरा सलामउददीन</t>
  </si>
  <si>
    <t>माेहम्‍मद सउद</t>
  </si>
  <si>
    <t>निर्दलीय</t>
  </si>
  <si>
    <t>आमिर अकील</t>
  </si>
  <si>
    <t>शबाना शाहिद अली</t>
  </si>
  <si>
    <t>शमीम अफजल</t>
  </si>
  <si>
    <t>महेश मकवाना</t>
  </si>
  <si>
    <t>भाई रामजी राणावत</t>
  </si>
  <si>
    <t>मेवालाल पुत्र प्रभूदयाल</t>
  </si>
  <si>
    <t>नवीन बहुत्रा</t>
  </si>
  <si>
    <t>मंजू धर्मेन्‍द्र दिवाकर</t>
  </si>
  <si>
    <t>अजंली प्रमोद चौरसिया</t>
  </si>
  <si>
    <t>सीमा मनोज मालवीय</t>
  </si>
  <si>
    <t>गुंजेश्‍वरी वरूण गुप्‍ता</t>
  </si>
  <si>
    <t>अब्‍दुल शफीक खान</t>
  </si>
  <si>
    <t>वसीम उददीन ' गुडडू टायर'</t>
  </si>
  <si>
    <t>वर्षा कमलेश कुशवाह</t>
  </si>
  <si>
    <t>दीप्ति जैन</t>
  </si>
  <si>
    <t>नाजमा अंसारी</t>
  </si>
  <si>
    <t>अफरोज खान</t>
  </si>
  <si>
    <t>रवि वर्मा</t>
  </si>
  <si>
    <t>विष्‍णु राठौर</t>
  </si>
  <si>
    <t>ज्‍योति गोपाल तिवारी</t>
  </si>
  <si>
    <t>प्रतिभा धर्मेन्‍द्र उपाध्‍याय</t>
  </si>
  <si>
    <t>शाहवर मंसूरी</t>
  </si>
  <si>
    <t>वसीम उददीन अंसारी (पप्‍पू)</t>
  </si>
  <si>
    <t>संजीव गुप्‍ता</t>
  </si>
  <si>
    <t>मोहम्‍मद रशीद खान</t>
  </si>
  <si>
    <t>वात्‍सयन जैन (सोनू भाभा )</t>
  </si>
  <si>
    <t>प्रदीप कुमार जैन ठेकेदार</t>
  </si>
  <si>
    <t>रईसा मलिक</t>
  </si>
  <si>
    <t>शाजिया खलील</t>
  </si>
  <si>
    <t>रफीक कुरैशी</t>
  </si>
  <si>
    <t>रफीक अहमद (लल्‍लू भाई )</t>
  </si>
  <si>
    <t>शबिस्‍ता सुल्‍तान (आसिफ जकी )</t>
  </si>
  <si>
    <t>ब्रजुला सचान</t>
  </si>
  <si>
    <t>श्रीमती सरोज राकेश जैन ''अनुपम''</t>
  </si>
  <si>
    <t>रत्‍ना देवरे (पाटिल )</t>
  </si>
  <si>
    <t>संतोष उइके, पिता का नाम किशोरीलाल</t>
  </si>
  <si>
    <t>सुमित उइके</t>
  </si>
  <si>
    <t>प्रदीप मोनू सक्‍सेना</t>
  </si>
  <si>
    <t>आशुतोष तिवारी ''आशु''</t>
  </si>
  <si>
    <t>लक्ष्‍मी गोरेवर</t>
  </si>
  <si>
    <t>रिंकु दिलवारिया</t>
  </si>
  <si>
    <t>श्रीमती सन्‍तोष जितेन्‍द्र कसाना</t>
  </si>
  <si>
    <t>श्रीमती वंदना परिहार</t>
  </si>
  <si>
    <t>श्रीमति सीमा प्रवीण सक्‍सेना</t>
  </si>
  <si>
    <t>सुधा रामेश्‍वर राय दीक्षित</t>
  </si>
  <si>
    <t>''अमित शर्मा''</t>
  </si>
  <si>
    <t>मनोज जाट</t>
  </si>
  <si>
    <t>जगदीश यादव</t>
  </si>
  <si>
    <t>रामदयाल प्रजापति</t>
  </si>
  <si>
    <t>शंकर मकोरिया पिता स्‍व श्री बी एल मकोरिया</t>
  </si>
  <si>
    <t>सी एम सिंह ''पटेल''</t>
  </si>
  <si>
    <t>श्रीमती मीना यशवंत यादव</t>
  </si>
  <si>
    <t>सुषमा साहू</t>
  </si>
  <si>
    <t>दिनेश यादव</t>
  </si>
  <si>
    <t>संजय साहू</t>
  </si>
  <si>
    <t>प्रीति जैन</t>
  </si>
  <si>
    <t>गुलनाज लईक</t>
  </si>
  <si>
    <t>मनोज चौबे</t>
  </si>
  <si>
    <t>फूल सिंह यादव</t>
  </si>
  <si>
    <t>हेमराज कुशवाह</t>
  </si>
  <si>
    <t>प्रिंस नावंगे</t>
  </si>
  <si>
    <t>लक्ष्‍मी बाई गुप्‍ता</t>
  </si>
  <si>
    <t>शीला कुशवाहा</t>
  </si>
  <si>
    <t>मसर्रत</t>
  </si>
  <si>
    <t>हुमेरा मुशाहिद</t>
  </si>
  <si>
    <t>फैहमिदा अकबर खान</t>
  </si>
  <si>
    <t>समीना रेहान</t>
  </si>
  <si>
    <t>शमीम बेगम</t>
  </si>
  <si>
    <t>जरीना अजीज उददीन</t>
  </si>
  <si>
    <t>मो0 सगीर</t>
  </si>
  <si>
    <t>विनय व्‍यास (बन्‍टी)</t>
  </si>
  <si>
    <t>" मंजू श्री नगीन बारकिया "</t>
  </si>
  <si>
    <t>मनीषा राजकुमार राय</t>
  </si>
  <si>
    <t>प्रदुम्‍न मोनू गोहल</t>
  </si>
  <si>
    <t>सुनील पांडे</t>
  </si>
  <si>
    <t>योगेन्‍द्र सिंह गुड्डू चौहान</t>
  </si>
  <si>
    <t>इंजी आशीष अग्रवाल (गोलू )</t>
  </si>
  <si>
    <t>राजेश खटीक</t>
  </si>
  <si>
    <t>राजू गुजरे</t>
  </si>
  <si>
    <t>श्रीमती सुषमा बावीसा</t>
  </si>
  <si>
    <t>मनीषा अहिरवार</t>
  </si>
  <si>
    <t>श्रीमती संतोष हिरवे</t>
  </si>
  <si>
    <t>शेफाली थूल</t>
  </si>
  <si>
    <t>बाबू लाल यादव</t>
  </si>
  <si>
    <t>राजू अहेलाल नरवरे</t>
  </si>
  <si>
    <t>सुरजीत सिंह चौहान</t>
  </si>
  <si>
    <t>धर्मेन्‍द्र सिंह</t>
  </si>
  <si>
    <t>राम बाबु पाटीदार</t>
  </si>
  <si>
    <t>विकास पाटीदार</t>
  </si>
  <si>
    <t>नारायणी बारेलाल अहिरवार</t>
  </si>
  <si>
    <t>श्रीमति मधु आकाश खरे</t>
  </si>
  <si>
    <t>श्रीमति सीमा यादव</t>
  </si>
  <si>
    <t>ज्योति मंडलिक</t>
  </si>
  <si>
    <t>अर्चना परमार</t>
  </si>
  <si>
    <t>पुष्‍पा महेन्द्र परमार</t>
  </si>
  <si>
    <t>केवल मिश्रा</t>
  </si>
  <si>
    <t>नीलम कुमार s/o स्व श्री गोकुल प्रसाद</t>
  </si>
  <si>
    <t>रशिम सुनील द्विवेदी</t>
  </si>
  <si>
    <t>श्रीमति उर्मिला महेश मालवीय</t>
  </si>
  <si>
    <t>गीता उपेन्‍द्र सिंह तोमर</t>
  </si>
  <si>
    <t>कल्‍पना गोहिल</t>
  </si>
  <si>
    <t>फकीरा कचके</t>
  </si>
  <si>
    <t>तुलसीदास जोझोतिया</t>
  </si>
  <si>
    <t>गणेश राम नागर</t>
  </si>
  <si>
    <t>सौदान सिंह राजपूत</t>
  </si>
  <si>
    <t>डॉली मनीष्‍ा यादव</t>
  </si>
  <si>
    <t>सरिता श्‍याम मोहन श्रीवास्‍तव</t>
  </si>
  <si>
    <t>दयावती सरदार कैथोरिया</t>
  </si>
  <si>
    <t>ललिता रामपाल चौकसे</t>
  </si>
  <si>
    <t>बहुजन समाज पार्टी</t>
  </si>
  <si>
    <t>सुरेन्‍द्र बाडीका</t>
  </si>
  <si>
    <t>प्रकाश चौकसे</t>
  </si>
  <si>
    <t>संजय वर्मा</t>
  </si>
  <si>
    <t>पुखराज सिंह राजपूत</t>
  </si>
  <si>
    <t>श्रीमती लक्ष्‍मी ठाकुर पत्‍नी श्री र्इश्‍ावरीय ठाकुर</t>
  </si>
  <si>
    <t>श्रीमती कान्‍ता किशन राजपूत</t>
  </si>
  <si>
    <t>गिरिश शर्मा</t>
  </si>
  <si>
    <t>संजय चन्द्र कुंवर</t>
  </si>
  <si>
    <t>हरिशंकर मिश्रा पिता स्‍व0श्री दूधनाथ मिश्रा</t>
  </si>
  <si>
    <t>के सी दुबे</t>
  </si>
  <si>
    <t>" कल्‍पना पप्पू राय "</t>
  </si>
  <si>
    <t>विमला कप्‍तान सिंह यादव</t>
  </si>
  <si>
    <t>प्रकांत तिवारी</t>
  </si>
  <si>
    <t>सैय्यद तारीक अली</t>
  </si>
  <si>
    <t>श्रीमती आशा देवी जैन</t>
  </si>
  <si>
    <t>सुनीता महेन्‍द्र गुर्जर</t>
  </si>
  <si>
    <t>सुश्री तुलसा वर्मा</t>
  </si>
  <si>
    <t>रागिनी विनोद साहू</t>
  </si>
  <si>
    <t>लीला किशन माली</t>
  </si>
  <si>
    <t>राधे श्याम लोधी</t>
  </si>
  <si>
    <t>"बद्री प्रसाद तिवारी "</t>
  </si>
  <si>
    <t>साजिद अन्‍सारी (वडवाई)</t>
  </si>
  <si>
    <t>सुषमा बाली</t>
  </si>
  <si>
    <t>ललिता महेश मेहरा</t>
  </si>
  <si>
    <t>मुबारिका कमरूद्दीन दाउदी</t>
  </si>
  <si>
    <t>"सविता राजू राय"</t>
  </si>
  <si>
    <t>काशी बाई</t>
  </si>
  <si>
    <t>माहनाज़ रियाज़</t>
  </si>
  <si>
    <t>ब्रजेश सिंह ""बब्लेस राजपूत</t>
  </si>
  <si>
    <t>नारायण सिंह गौर</t>
  </si>
  <si>
    <t>रविन्‍द्र यती</t>
  </si>
  <si>
    <t>मंगल सिंह यादव</t>
  </si>
  <si>
    <t>पवन बोराना</t>
  </si>
  <si>
    <t>अशोक मालवीय</t>
  </si>
  <si>
    <t>भूरा लाल माली 'भूपेन्‍द्र'</t>
  </si>
  <si>
    <t>गायत्री प्रसाद शर्मा</t>
  </si>
  <si>
    <t>श्रीमती मनफूल श्‍याम सिंह मीना</t>
  </si>
  <si>
    <t>सुषमा दुबे</t>
  </si>
  <si>
    <t>मनजीत सिंह मारन</t>
  </si>
  <si>
    <t>महेश कुमार तिवारी</t>
  </si>
  <si>
    <t>कामता पाटीदार</t>
  </si>
  <si>
    <t>गोपाल ठाकुर</t>
  </si>
  <si>
    <t>Kartika Check Diff</t>
  </si>
  <si>
    <t>Sh. Mahesh Inder Singh</t>
  </si>
  <si>
    <t>ward1-mcc-chd@nic.in</t>
  </si>
  <si>
    <t>Smt. Raj Bala Malik</t>
  </si>
  <si>
    <t>ward2-mcc-chd@nic.in</t>
  </si>
  <si>
    <t>Sh. Ravi Kant Sharma</t>
  </si>
  <si>
    <t>ward3-mcc-chd@nic.in</t>
  </si>
  <si>
    <t>Smt. Sunita Dhawan</t>
  </si>
  <si>
    <t>ward4-mcc-chd@nic.in</t>
  </si>
  <si>
    <t>Smt. Sheela Devi</t>
  </si>
  <si>
    <t>ward5-mcc-chd@nic.in</t>
  </si>
  <si>
    <t>Smt. Farmila</t>
  </si>
  <si>
    <t>ward6-mcc-chd@nic.in</t>
  </si>
  <si>
    <t>Sh. Rajesh Kumar</t>
  </si>
  <si>
    <t>ward7-mcc-chd@nic.in</t>
  </si>
  <si>
    <t>Sh. Arun Sood</t>
  </si>
  <si>
    <t>ward8-mcc-chd@nic.in</t>
  </si>
  <si>
    <t>Smt. Gurbax Rawat</t>
  </si>
  <si>
    <t>ward9-mcc-chd@nic.in</t>
  </si>
  <si>
    <t>Sh. Hardeep Singh</t>
  </si>
  <si>
    <t>ward10-mcc-chd@nic.in</t>
  </si>
  <si>
    <t>Sh. Satish Kumar</t>
  </si>
  <si>
    <t>ward11-mcc-chd@nic.in</t>
  </si>
  <si>
    <t>Sh. Chanderwati Shukla</t>
  </si>
  <si>
    <t>ward12-mcc-chd@nic.in</t>
  </si>
  <si>
    <t>Smt. Heera Negi</t>
  </si>
  <si>
    <t>ward13-mcc-chd@nic.in</t>
  </si>
  <si>
    <t>Sh. kanwarjeet singh </t>
  </si>
  <si>
    <t>ward14-mcc-chd@nic.in</t>
  </si>
  <si>
    <t>Smt. Ravinder Kaur</t>
  </si>
  <si>
    <t>ward15-mcc-chd@nic.in</t>
  </si>
  <si>
    <t>Sh. Rajesh Kumar Gupta</t>
  </si>
  <si>
    <t>ward16-mcc-chd@nic.in</t>
  </si>
  <si>
    <t>Smt. Asha Kumari Jaswal</t>
  </si>
  <si>
    <t>ward17-mcc-chd@nic.in</t>
  </si>
  <si>
    <t>Sh. Devinder Singh Babla </t>
  </si>
  <si>
    <t>ward18-mcc-chd@nic.in</t>
  </si>
  <si>
    <t>Sh. Dalip Sharma</t>
  </si>
  <si>
    <t>ward19-mcc-chd@nic.in</t>
  </si>
  <si>
    <t>Sh. Shakti Parkash Devshali</t>
  </si>
  <si>
    <t>ward20-mcc-chd@nic.in</t>
  </si>
  <si>
    <t>Sh. Gurpreet Singh</t>
  </si>
  <si>
    <t>ward21-mcc-chd@nic.in</t>
  </si>
  <si>
    <t>Sh. Davesh Moudgil</t>
  </si>
  <si>
    <t>ward22-mcc-chd@nic.in</t>
  </si>
  <si>
    <t>Sh. Bharat Kumar</t>
  </si>
  <si>
    <t>ward23-mcc-chd@nic.in</t>
  </si>
  <si>
    <t>Sh.Anil Kumar Dube</t>
  </si>
  <si>
    <t>ward24-mcc-chd@nic.in</t>
  </si>
  <si>
    <t>Sh. Jagtar Singh</t>
  </si>
  <si>
    <t>ward25-mcc-chd@nic.in</t>
  </si>
  <si>
    <t>Sh. Vinod Aggarwal</t>
  </si>
  <si>
    <t>ward26-mcc-chd@nic.in</t>
  </si>
  <si>
    <t>Sh. Charanjiv Singh</t>
  </si>
  <si>
    <t>councilormcc-n1-chd@nic.in</t>
  </si>
  <si>
    <t>Sh. Ajay Dutta</t>
  </si>
  <si>
    <t>councilormcc-n2-chd@nic.in</t>
  </si>
  <si>
    <t>Sh. Sachin Kumar Lohtiya</t>
  </si>
  <si>
    <t>councilormcc-n3-chd@nic.in</t>
  </si>
  <si>
    <t>Sh. Haji Mohd. Khurshid Ali</t>
  </si>
  <si>
    <t>councilormcc-n4-chd@nic.in</t>
  </si>
  <si>
    <t>Dr. Joytsna Wig</t>
  </si>
  <si>
    <t>councilormcc-n5-chd@nic.in</t>
  </si>
  <si>
    <t>Ms. Shipra Bansal</t>
  </si>
  <si>
    <t>councilormcc-n6-chd@nic.in</t>
  </si>
  <si>
    <t>Sh. Sat Parkash Aggarwal</t>
  </si>
  <si>
    <t>councilormcc-n7-chd@nic.in</t>
  </si>
  <si>
    <t>Smt. Kamla Sharma</t>
  </si>
  <si>
    <t>councilormcc-n8-chd@nic.in</t>
  </si>
  <si>
    <t>Maj.Gen.M.S.Kandal</t>
  </si>
  <si>
    <t>councilormcc-n9-chd@nic.in</t>
  </si>
  <si>
    <t>Chandigarh MC</t>
  </si>
  <si>
    <t>Vivek Check</t>
  </si>
  <si>
    <t>Proportion of Women in the Council</t>
  </si>
  <si>
    <t xml:space="preserve">Ahmedabad </t>
  </si>
  <si>
    <t xml:space="preserve">Bangalore </t>
  </si>
  <si>
    <t xml:space="preserve">Bhopal </t>
  </si>
  <si>
    <t xml:space="preserve">Bhubaneswar </t>
  </si>
  <si>
    <t xml:space="preserve">Chandigarh </t>
  </si>
  <si>
    <t xml:space="preserve">Dehradun </t>
  </si>
  <si>
    <t xml:space="preserve">Delhi* </t>
  </si>
  <si>
    <t xml:space="preserve">Hyderabad </t>
  </si>
  <si>
    <t xml:space="preserve">Jaipur </t>
  </si>
  <si>
    <t xml:space="preserve">Kanpur </t>
  </si>
  <si>
    <t xml:space="preserve">Kolkata </t>
  </si>
  <si>
    <t xml:space="preserve">Lucknow </t>
  </si>
  <si>
    <t xml:space="preserve">Ludhiana </t>
  </si>
  <si>
    <t xml:space="preserve">Mumbai </t>
  </si>
  <si>
    <t xml:space="preserve">Patna </t>
  </si>
  <si>
    <t xml:space="preserve">Surat </t>
  </si>
  <si>
    <t xml:space="preserve">Thiruvananthapuram </t>
  </si>
  <si>
    <t>ASICS 2016 REVISED Scores</t>
  </si>
  <si>
    <t>MAX</t>
  </si>
  <si>
    <t>MIN</t>
  </si>
  <si>
    <t>AVG</t>
  </si>
  <si>
    <t>2016 OVERALL</t>
  </si>
  <si>
    <t>2016 SCORES &amp; RANKS</t>
  </si>
  <si>
    <t>Rank 2015</t>
  </si>
  <si>
    <t>Act</t>
  </si>
  <si>
    <t>Gujarat Town Planning and Urban Development Act</t>
  </si>
  <si>
    <t>Karnataka Town and Country Planning Act</t>
  </si>
  <si>
    <t>Madhya Pradesh Town and Country Planning Act</t>
  </si>
  <si>
    <t>Orissa Town Planning and Improvements Trust Act</t>
  </si>
  <si>
    <t>Tamil Nadu Town and Country Planning Act</t>
  </si>
  <si>
    <t>Uttarakhand Urban Planning and Development Act</t>
  </si>
  <si>
    <t xml:space="preserve">Delhi Development Act </t>
  </si>
  <si>
    <t>Andhra Pradesh Urban Areas Development Act</t>
  </si>
  <si>
    <t>Jaipur Development Authority Act</t>
  </si>
  <si>
    <t>Uttar Pradesh Urban Planning and Development Act</t>
  </si>
  <si>
    <t>West Bengal Town and Country (Planning and Development) Act</t>
  </si>
  <si>
    <t>Punjab Regional and Town Planning and Development Act</t>
  </si>
  <si>
    <t>Maharashtra Regional and Town Planning Act</t>
  </si>
  <si>
    <t>Chhattisgarh Nagar Tatha Gram Nivesh Niyam</t>
  </si>
  <si>
    <t xml:space="preserve">Kerala Town and Country Planning Act </t>
  </si>
  <si>
    <t>The Capital of Punjab (Development and Regulation ) Act</t>
  </si>
  <si>
    <t>Bihar Urban and Regional Planning and Development Act</t>
  </si>
  <si>
    <t>Jharkhand Town Planning and Improvement Trust Act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</si>
</sst>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
    <numFmt numFmtId="166" formatCode="_ * #,##0_ ;_ * \-#,##0_ ;_ * &quot;-&quot;??_ ;_ @_ "/>
    <numFmt numFmtId="167" formatCode="0.000"/>
  </numFmts>
  <fonts count="2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1"/>
      <color theme="1"/>
      <name val="Calibri"/>
      <family val="2"/>
      <scheme val="minor"/>
    </font>
    <font>
      <b/>
      <sz val="12"/>
      <color theme="1"/>
      <name val="Calibri"/>
      <family val="2"/>
      <scheme val="minor"/>
    </font>
    <font>
      <b/>
      <sz val="20"/>
      <color rgb="FFFF0000"/>
      <name val="Calibri"/>
      <family val="2"/>
      <scheme val="minor"/>
    </font>
    <font>
      <sz val="11"/>
      <color rgb="FFC00000"/>
      <name val="Calibri"/>
      <family val="2"/>
      <scheme val="minor"/>
    </font>
    <font>
      <b/>
      <sz val="18"/>
      <color theme="1"/>
      <name val="Calibri"/>
      <family val="2"/>
      <scheme val="minor"/>
    </font>
    <font>
      <sz val="10"/>
      <color theme="1"/>
      <name val="Times New Roman"/>
      <family val="1"/>
    </font>
    <font>
      <b/>
      <sz val="10"/>
      <color theme="1"/>
      <name val="Times New Roman"/>
      <family val="1"/>
    </font>
    <font>
      <b/>
      <sz val="10"/>
      <color rgb="FF000000"/>
      <name val="Calibri"/>
      <family val="2"/>
      <scheme val="minor"/>
    </font>
    <font>
      <sz val="10"/>
      <color rgb="FF000000"/>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b/>
      <sz val="14"/>
      <color theme="1"/>
      <name val="Calibri"/>
      <family val="2"/>
      <scheme val="minor"/>
    </font>
    <font>
      <sz val="10"/>
      <color theme="1"/>
      <name val="Calibri"/>
      <family val="2"/>
      <scheme val="minor"/>
    </font>
    <font>
      <b/>
      <sz val="11"/>
      <name val="Calibri"/>
      <family val="2"/>
      <scheme val="minor"/>
    </font>
    <font>
      <sz val="14"/>
      <color rgb="FF000000"/>
      <name val="Calibri"/>
      <family val="2"/>
      <scheme val="minor"/>
    </font>
    <font>
      <sz val="9"/>
      <color rgb="FF000000"/>
      <name val="Calibri"/>
      <family val="2"/>
      <scheme val="minor"/>
    </font>
    <font>
      <b/>
      <sz val="9"/>
      <color rgb="FF000000"/>
      <name val="Calibri"/>
      <family val="2"/>
      <scheme val="minor"/>
    </font>
    <font>
      <i/>
      <sz val="11"/>
      <color rgb="FFFF0000"/>
      <name val="Calibri"/>
      <family val="2"/>
      <scheme val="minor"/>
    </font>
    <font>
      <i/>
      <sz val="8"/>
      <color theme="1"/>
      <name val="Calibri"/>
      <family val="2"/>
      <scheme val="minor"/>
    </font>
    <font>
      <sz val="11"/>
      <color rgb="FFFF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2"/>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F4B083"/>
        <bgColor indexed="64"/>
      </patternFill>
    </fill>
    <fill>
      <patternFill patternType="solid">
        <fgColor rgb="FFFFC000"/>
        <bgColor indexed="64"/>
      </patternFill>
    </fill>
    <fill>
      <patternFill patternType="solid">
        <fgColor theme="3" tint="0.79998168889431442"/>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auto="1"/>
      </left>
      <right style="thin">
        <color auto="1"/>
      </right>
      <top/>
      <bottom/>
      <diagonal/>
    </border>
  </borders>
  <cellStyleXfs count="3">
    <xf numFmtId="0" fontId="0" fillId="0" borderId="0"/>
    <xf numFmtId="9" fontId="5" fillId="0" borderId="0" applyFont="0" applyFill="0" applyBorder="0" applyAlignment="0" applyProtection="0"/>
    <xf numFmtId="43" fontId="5" fillId="0" borderId="0" applyFont="0" applyFill="0" applyBorder="0" applyAlignment="0" applyProtection="0"/>
  </cellStyleXfs>
  <cellXfs count="147">
    <xf numFmtId="0" fontId="0" fillId="0" borderId="0" xfId="0"/>
    <xf numFmtId="0" fontId="0" fillId="0" borderId="0" xfId="0" applyAlignment="1">
      <alignment horizontal="center"/>
    </xf>
    <xf numFmtId="0" fontId="2" fillId="0" borderId="0" xfId="0" applyFont="1"/>
    <xf numFmtId="0" fontId="2" fillId="2" borderId="0" xfId="0" applyFont="1" applyFill="1"/>
    <xf numFmtId="164" fontId="0" fillId="0" borderId="0" xfId="0" applyNumberFormat="1" applyAlignment="1">
      <alignment horizontal="center"/>
    </xf>
    <xf numFmtId="1" fontId="0" fillId="0" borderId="0" xfId="0" applyNumberFormat="1" applyAlignment="1">
      <alignment horizontal="center"/>
    </xf>
    <xf numFmtId="0" fontId="2" fillId="2" borderId="0" xfId="0" applyFont="1" applyFill="1" applyAlignment="1">
      <alignment horizontal="center" vertical="center" wrapText="1"/>
    </xf>
    <xf numFmtId="0" fontId="1" fillId="3" borderId="0" xfId="0" applyFont="1" applyFill="1" applyAlignment="1">
      <alignment horizontal="center" vertical="center" wrapText="1"/>
    </xf>
    <xf numFmtId="164" fontId="3" fillId="3" borderId="0" xfId="0" applyNumberFormat="1" applyFont="1" applyFill="1"/>
    <xf numFmtId="0" fontId="4" fillId="0" borderId="2" xfId="0" applyFont="1" applyFill="1" applyBorder="1" applyAlignment="1">
      <alignment horizontal="center" vertical="center" textRotation="90"/>
    </xf>
    <xf numFmtId="0" fontId="2" fillId="2" borderId="2" xfId="0" applyFont="1" applyFill="1" applyBorder="1" applyAlignment="1">
      <alignment horizontal="left"/>
    </xf>
    <xf numFmtId="164" fontId="2" fillId="2" borderId="0" xfId="0" applyNumberFormat="1" applyFont="1" applyFill="1"/>
    <xf numFmtId="0" fontId="0" fillId="0" borderId="2" xfId="0" applyFont="1" applyFill="1" applyBorder="1" applyAlignment="1">
      <alignment horizontal="left"/>
    </xf>
    <xf numFmtId="164" fontId="0" fillId="0" borderId="0" xfId="0" applyNumberFormat="1"/>
    <xf numFmtId="0" fontId="2" fillId="2" borderId="0" xfId="0" applyFont="1" applyFill="1" applyAlignment="1">
      <alignment horizontal="left"/>
    </xf>
    <xf numFmtId="0" fontId="2" fillId="2" borderId="0" xfId="0" applyFont="1" applyFill="1" applyBorder="1" applyAlignment="1">
      <alignment horizontal="left"/>
    </xf>
    <xf numFmtId="164" fontId="2" fillId="4" borderId="0" xfId="0" applyNumberFormat="1" applyFont="1" applyFill="1"/>
    <xf numFmtId="0" fontId="2" fillId="2"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left"/>
    </xf>
    <xf numFmtId="0" fontId="2" fillId="0" borderId="2" xfId="0" applyFont="1" applyFill="1" applyBorder="1" applyAlignment="1">
      <alignment horizontal="left"/>
    </xf>
    <xf numFmtId="164" fontId="2" fillId="0" borderId="0" xfId="0" applyNumberFormat="1" applyFont="1"/>
    <xf numFmtId="9" fontId="0" fillId="0" borderId="0" xfId="1" applyFont="1"/>
    <xf numFmtId="0" fontId="0" fillId="0" borderId="0" xfId="0" applyAlignment="1">
      <alignment wrapText="1"/>
    </xf>
    <xf numFmtId="0" fontId="0" fillId="0" borderId="0" xfId="0" applyAlignment="1"/>
    <xf numFmtId="0" fontId="0" fillId="0" borderId="2" xfId="0" applyBorder="1"/>
    <xf numFmtId="0" fontId="0" fillId="0" borderId="2" xfId="0" applyBorder="1" applyAlignment="1">
      <alignment wrapText="1"/>
    </xf>
    <xf numFmtId="0" fontId="0" fillId="0" borderId="2" xfId="0" applyBorder="1" applyAlignment="1">
      <alignment textRotation="45"/>
    </xf>
    <xf numFmtId="164" fontId="0" fillId="0" borderId="2" xfId="0" applyNumberFormat="1" applyBorder="1"/>
    <xf numFmtId="0" fontId="7" fillId="0" borderId="0" xfId="0" applyFont="1" applyAlignment="1"/>
    <xf numFmtId="0" fontId="0" fillId="0" borderId="2" xfId="0" applyBorder="1" applyAlignment="1">
      <alignment textRotation="255"/>
    </xf>
    <xf numFmtId="0" fontId="8" fillId="0" borderId="2" xfId="0" applyFont="1" applyBorder="1" applyAlignment="1">
      <alignment wrapText="1"/>
    </xf>
    <xf numFmtId="0" fontId="8" fillId="0" borderId="2" xfId="0" applyFont="1" applyBorder="1" applyAlignment="1">
      <alignment vertical="top"/>
    </xf>
    <xf numFmtId="0" fontId="2" fillId="0" borderId="0" xfId="0" applyFont="1" applyAlignment="1"/>
    <xf numFmtId="165" fontId="0" fillId="0" borderId="0" xfId="1" applyNumberFormat="1" applyFont="1"/>
    <xf numFmtId="1" fontId="0" fillId="0" borderId="0" xfId="0" applyNumberFormat="1"/>
    <xf numFmtId="0" fontId="9" fillId="0" borderId="1" xfId="0" applyFont="1" applyBorder="1" applyAlignment="1">
      <alignment horizontal="left"/>
    </xf>
    <xf numFmtId="0" fontId="2" fillId="2" borderId="2" xfId="0" applyFont="1" applyFill="1" applyBorder="1" applyAlignment="1">
      <alignment vertical="center" wrapText="1"/>
    </xf>
    <xf numFmtId="0" fontId="0" fillId="0" borderId="2" xfId="0" applyBorder="1" applyAlignment="1">
      <alignment horizontal="center" vertical="center"/>
    </xf>
    <xf numFmtId="0" fontId="10" fillId="0" borderId="0" xfId="0" applyFont="1"/>
    <xf numFmtId="0" fontId="12" fillId="0" borderId="5" xfId="0" applyFont="1" applyBorder="1" applyAlignment="1">
      <alignment vertical="center"/>
    </xf>
    <xf numFmtId="17"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3" fillId="0" borderId="4" xfId="0" applyFont="1" applyBorder="1" applyAlignment="1">
      <alignment vertical="center"/>
    </xf>
    <xf numFmtId="9" fontId="13" fillId="0" borderId="6" xfId="0" applyNumberFormat="1" applyFont="1" applyBorder="1" applyAlignment="1">
      <alignment horizontal="right" vertical="center"/>
    </xf>
    <xf numFmtId="0" fontId="11" fillId="5" borderId="2" xfId="0" applyFont="1" applyFill="1" applyBorder="1" applyAlignment="1">
      <alignment horizontal="center" vertical="top" wrapText="1"/>
    </xf>
    <xf numFmtId="166" fontId="11" fillId="5" borderId="2" xfId="0" applyNumberFormat="1" applyFont="1" applyFill="1" applyBorder="1" applyAlignment="1">
      <alignment horizontal="center" vertical="top" wrapText="1"/>
    </xf>
    <xf numFmtId="166" fontId="11" fillId="5" borderId="2" xfId="2" applyNumberFormat="1" applyFont="1" applyFill="1" applyBorder="1" applyAlignment="1">
      <alignment horizontal="center" vertical="top" wrapText="1"/>
    </xf>
    <xf numFmtId="0" fontId="10" fillId="0" borderId="2" xfId="0" applyFont="1" applyFill="1" applyBorder="1"/>
    <xf numFmtId="166" fontId="10" fillId="0" borderId="2" xfId="0" applyNumberFormat="1" applyFont="1" applyBorder="1" applyAlignment="1">
      <alignment horizontal="center" vertical="top"/>
    </xf>
    <xf numFmtId="166" fontId="10" fillId="0" borderId="2" xfId="2" applyNumberFormat="1" applyFont="1" applyBorder="1" applyAlignment="1">
      <alignment horizontal="center" vertical="top"/>
    </xf>
    <xf numFmtId="9" fontId="10" fillId="0" borderId="2" xfId="1" applyFont="1" applyBorder="1" applyAlignment="1">
      <alignment horizontal="right" vertical="top"/>
    </xf>
    <xf numFmtId="0" fontId="10" fillId="6" borderId="2" xfId="0" applyFont="1" applyFill="1" applyBorder="1"/>
    <xf numFmtId="166" fontId="10" fillId="6" borderId="2" xfId="0" applyNumberFormat="1" applyFont="1" applyFill="1" applyBorder="1" applyAlignment="1">
      <alignment horizontal="center" vertical="top"/>
    </xf>
    <xf numFmtId="166" fontId="10" fillId="6" borderId="2" xfId="2" applyNumberFormat="1" applyFont="1" applyFill="1" applyBorder="1" applyAlignment="1">
      <alignment horizontal="center" vertical="top"/>
    </xf>
    <xf numFmtId="9" fontId="10" fillId="6" borderId="2" xfId="1" applyFont="1" applyFill="1" applyBorder="1" applyAlignment="1">
      <alignment horizontal="right" vertical="top"/>
    </xf>
    <xf numFmtId="166" fontId="0" fillId="0" borderId="0" xfId="0" applyNumberFormat="1"/>
    <xf numFmtId="164" fontId="10" fillId="0" borderId="2" xfId="0" applyNumberFormat="1" applyFont="1" applyBorder="1" applyAlignment="1">
      <alignment horizontal="right" vertical="top"/>
    </xf>
    <xf numFmtId="164" fontId="10" fillId="6" borderId="2" xfId="0" applyNumberFormat="1" applyFont="1" applyFill="1" applyBorder="1" applyAlignment="1">
      <alignment horizontal="right" vertical="top"/>
    </xf>
    <xf numFmtId="0" fontId="11" fillId="7" borderId="2" xfId="0" applyFont="1" applyFill="1" applyBorder="1" applyAlignment="1">
      <alignment horizontal="center" vertical="top" wrapText="1"/>
    </xf>
    <xf numFmtId="0" fontId="2" fillId="0" borderId="2" xfId="0" applyFont="1" applyBorder="1" applyAlignment="1">
      <alignment horizontal="center" vertical="center"/>
    </xf>
    <xf numFmtId="0" fontId="14" fillId="0" borderId="2" xfId="0" applyFont="1" applyBorder="1" applyAlignment="1">
      <alignment vertical="center"/>
    </xf>
    <xf numFmtId="9" fontId="15" fillId="0" borderId="2" xfId="0" applyNumberFormat="1" applyFont="1" applyBorder="1" applyAlignment="1">
      <alignment horizontal="right" vertical="center"/>
    </xf>
    <xf numFmtId="0" fontId="6" fillId="7" borderId="0" xfId="0" applyFont="1" applyFill="1"/>
    <xf numFmtId="0" fontId="2" fillId="2" borderId="2" xfId="0" applyFont="1" applyFill="1" applyBorder="1"/>
    <xf numFmtId="9" fontId="0" fillId="0" borderId="2" xfId="1" applyFont="1" applyBorder="1"/>
    <xf numFmtId="165" fontId="0" fillId="0" borderId="2" xfId="1" applyNumberFormat="1" applyFont="1" applyBorder="1" applyAlignment="1">
      <alignment horizontal="center"/>
    </xf>
    <xf numFmtId="165" fontId="0" fillId="0" borderId="2" xfId="0" applyNumberFormat="1" applyBorder="1" applyAlignment="1">
      <alignment horizontal="center"/>
    </xf>
    <xf numFmtId="9" fontId="0" fillId="7" borderId="2" xfId="1" applyFont="1" applyFill="1" applyBorder="1"/>
    <xf numFmtId="0" fontId="0" fillId="8" borderId="2" xfId="0" applyFill="1" applyBorder="1"/>
    <xf numFmtId="0" fontId="0" fillId="0" borderId="2" xfId="0" applyFill="1" applyBorder="1"/>
    <xf numFmtId="0" fontId="0" fillId="7" borderId="2" xfId="0" applyFill="1" applyBorder="1"/>
    <xf numFmtId="9" fontId="0" fillId="0" borderId="2" xfId="1" applyFont="1" applyFill="1" applyBorder="1"/>
    <xf numFmtId="1" fontId="0" fillId="0" borderId="0" xfId="1" applyNumberFormat="1" applyFont="1"/>
    <xf numFmtId="165" fontId="0" fillId="0" borderId="0" xfId="1" applyNumberFormat="1" applyFont="1" applyAlignment="1">
      <alignment horizontal="center"/>
    </xf>
    <xf numFmtId="165" fontId="0" fillId="0" borderId="0" xfId="0" applyNumberFormat="1" applyAlignment="1">
      <alignment horizontal="center"/>
    </xf>
    <xf numFmtId="0" fontId="17" fillId="0" borderId="0" xfId="0" applyFont="1"/>
    <xf numFmtId="0" fontId="18" fillId="0" borderId="0" xfId="0" applyFont="1"/>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164" fontId="18" fillId="0" borderId="2" xfId="0" applyNumberFormat="1" applyFont="1" applyBorder="1"/>
    <xf numFmtId="0" fontId="18" fillId="0" borderId="2" xfId="0" applyFont="1" applyBorder="1" applyAlignment="1">
      <alignment vertical="top"/>
    </xf>
    <xf numFmtId="0" fontId="18" fillId="0" borderId="2" xfId="0" applyFont="1" applyFill="1" applyBorder="1" applyAlignment="1">
      <alignment vertical="top"/>
    </xf>
    <xf numFmtId="9" fontId="18" fillId="0" borderId="2" xfId="0" applyNumberFormat="1" applyFont="1" applyBorder="1"/>
    <xf numFmtId="0" fontId="2" fillId="0" borderId="2" xfId="0" applyFont="1" applyFill="1" applyBorder="1" applyAlignment="1">
      <alignment horizontal="left" vertical="center"/>
    </xf>
    <xf numFmtId="1" fontId="0" fillId="0" borderId="2" xfId="0" applyNumberFormat="1" applyBorder="1"/>
    <xf numFmtId="166" fontId="0" fillId="0" borderId="2" xfId="2" applyNumberFormat="1" applyFont="1" applyFill="1" applyBorder="1" applyAlignment="1">
      <alignment horizontal="center"/>
    </xf>
    <xf numFmtId="166" fontId="0" fillId="0" borderId="2" xfId="2" applyNumberFormat="1" applyFont="1" applyBorder="1"/>
    <xf numFmtId="166" fontId="0" fillId="0" borderId="2" xfId="2" applyNumberFormat="1" applyFont="1" applyBorder="1" applyAlignment="1">
      <alignment horizontal="right"/>
    </xf>
    <xf numFmtId="9" fontId="0" fillId="0" borderId="2" xfId="1" applyFont="1" applyBorder="1" applyAlignment="1">
      <alignment horizontal="right"/>
    </xf>
    <xf numFmtId="0" fontId="19" fillId="2" borderId="2" xfId="0" applyFont="1" applyFill="1" applyBorder="1" applyAlignment="1">
      <alignment horizontal="center" vertical="center" wrapText="1"/>
    </xf>
    <xf numFmtId="0" fontId="0" fillId="0" borderId="2" xfId="0" applyBorder="1" applyAlignment="1">
      <alignment horizontal="center"/>
    </xf>
    <xf numFmtId="0" fontId="2" fillId="2" borderId="2" xfId="0" applyFont="1" applyFill="1" applyBorder="1" applyAlignment="1">
      <alignment horizontal="center" vertical="center" wrapText="1"/>
    </xf>
    <xf numFmtId="0" fontId="20" fillId="2" borderId="0" xfId="0" applyFont="1" applyFill="1"/>
    <xf numFmtId="0" fontId="21" fillId="0" borderId="13" xfId="0" applyFont="1" applyBorder="1" applyAlignment="1">
      <alignment horizontal="center" vertical="center"/>
    </xf>
    <xf numFmtId="0" fontId="21" fillId="0" borderId="6" xfId="0" applyFont="1" applyBorder="1" applyAlignment="1">
      <alignment horizontal="center" vertical="center"/>
    </xf>
    <xf numFmtId="0" fontId="22" fillId="0" borderId="4" xfId="0" applyFont="1" applyFill="1" applyBorder="1" applyAlignment="1">
      <alignment vertical="center"/>
    </xf>
    <xf numFmtId="0" fontId="21" fillId="7" borderId="6" xfId="0" applyFont="1" applyFill="1" applyBorder="1" applyAlignment="1">
      <alignment horizontal="center" vertical="center"/>
    </xf>
    <xf numFmtId="9" fontId="21" fillId="9" borderId="6" xfId="0" applyNumberFormat="1" applyFont="1" applyFill="1" applyBorder="1" applyAlignment="1">
      <alignment horizontal="center" vertical="center"/>
    </xf>
    <xf numFmtId="164" fontId="21" fillId="9" borderId="6" xfId="0" applyNumberFormat="1" applyFont="1" applyFill="1" applyBorder="1" applyAlignment="1">
      <alignment horizontal="center" vertical="center"/>
    </xf>
    <xf numFmtId="0" fontId="21" fillId="10" borderId="6" xfId="0" applyFont="1" applyFill="1" applyBorder="1" applyAlignment="1">
      <alignment horizontal="center" vertical="center"/>
    </xf>
    <xf numFmtId="9" fontId="21" fillId="10" borderId="6" xfId="0" applyNumberFormat="1" applyFont="1" applyFill="1" applyBorder="1" applyAlignment="1">
      <alignment horizontal="center" vertical="center"/>
    </xf>
    <xf numFmtId="0" fontId="21" fillId="9" borderId="6" xfId="0" applyFont="1" applyFill="1" applyBorder="1" applyAlignment="1">
      <alignment horizontal="center" vertical="center"/>
    </xf>
    <xf numFmtId="0" fontId="23" fillId="0" borderId="0" xfId="0" applyFont="1"/>
    <xf numFmtId="0" fontId="24" fillId="0" borderId="0" xfId="0" applyFont="1"/>
    <xf numFmtId="0" fontId="0" fillId="0" borderId="2" xfId="0" applyBorder="1" applyAlignment="1">
      <alignment horizontal="center" vertical="center" wrapText="1"/>
    </xf>
    <xf numFmtId="164" fontId="0" fillId="0" borderId="2" xfId="1" applyNumberFormat="1" applyFont="1" applyBorder="1" applyAlignment="1">
      <alignment horizontal="center"/>
    </xf>
    <xf numFmtId="9" fontId="0" fillId="0" borderId="2" xfId="1" applyFont="1" applyBorder="1" applyAlignment="1">
      <alignment horizontal="center"/>
    </xf>
    <xf numFmtId="166" fontId="0" fillId="0" borderId="2" xfId="2" applyNumberFormat="1" applyFont="1" applyBorder="1" applyAlignment="1"/>
    <xf numFmtId="164" fontId="0" fillId="0" borderId="2" xfId="0" applyNumberFormat="1" applyBorder="1" applyAlignment="1">
      <alignment horizontal="center"/>
    </xf>
    <xf numFmtId="0" fontId="0" fillId="0" borderId="2" xfId="0" applyBorder="1" applyAlignment="1"/>
    <xf numFmtId="0" fontId="0" fillId="2" borderId="0" xfId="0" applyFill="1"/>
    <xf numFmtId="0" fontId="2" fillId="2" borderId="14" xfId="0" applyFont="1" applyFill="1" applyBorder="1"/>
    <xf numFmtId="0" fontId="16" fillId="7" borderId="2" xfId="0" applyFont="1" applyFill="1" applyBorder="1"/>
    <xf numFmtId="165" fontId="0" fillId="0" borderId="2" xfId="1" applyNumberFormat="1" applyFont="1" applyBorder="1"/>
    <xf numFmtId="2" fontId="21" fillId="0" borderId="6" xfId="0" applyNumberFormat="1" applyFont="1" applyFill="1" applyBorder="1" applyAlignment="1">
      <alignment horizontal="center" vertical="center"/>
    </xf>
    <xf numFmtId="0" fontId="10" fillId="0" borderId="14" xfId="0" applyFont="1" applyFill="1" applyBorder="1"/>
    <xf numFmtId="166" fontId="10" fillId="0" borderId="14" xfId="0" applyNumberFormat="1" applyFont="1" applyFill="1" applyBorder="1" applyAlignment="1">
      <alignment horizontal="center" vertical="top"/>
    </xf>
    <xf numFmtId="166" fontId="10" fillId="0" borderId="14" xfId="2" applyNumberFormat="1" applyFont="1" applyFill="1" applyBorder="1" applyAlignment="1">
      <alignment horizontal="center" vertical="top"/>
    </xf>
    <xf numFmtId="9" fontId="10" fillId="0" borderId="14" xfId="1" applyFont="1" applyFill="1" applyBorder="1" applyAlignment="1">
      <alignment horizontal="right" vertical="top"/>
    </xf>
    <xf numFmtId="164" fontId="10" fillId="0" borderId="14" xfId="0" applyNumberFormat="1" applyFont="1" applyFill="1" applyBorder="1" applyAlignment="1">
      <alignment horizontal="right" vertical="top"/>
    </xf>
    <xf numFmtId="167" fontId="0" fillId="0" borderId="0" xfId="0" applyNumberFormat="1"/>
    <xf numFmtId="9" fontId="0" fillId="7" borderId="2" xfId="1" applyFont="1" applyFill="1" applyBorder="1" applyAlignment="1">
      <alignment horizontal="center"/>
    </xf>
    <xf numFmtId="9" fontId="0" fillId="7" borderId="0" xfId="0" applyNumberFormat="1" applyFill="1"/>
    <xf numFmtId="0" fontId="2" fillId="7" borderId="0" xfId="0" applyFont="1" applyFill="1"/>
    <xf numFmtId="164" fontId="0" fillId="11" borderId="0" xfId="0" applyNumberFormat="1" applyFill="1"/>
    <xf numFmtId="164" fontId="25" fillId="11" borderId="0" xfId="0" applyNumberFormat="1" applyFont="1" applyFill="1"/>
    <xf numFmtId="0" fontId="0" fillId="11" borderId="0" xfId="0" applyFill="1" applyAlignment="1">
      <alignment horizontal="center"/>
    </xf>
    <xf numFmtId="0" fontId="9" fillId="0" borderId="0" xfId="0" applyFont="1" applyBorder="1" applyAlignment="1">
      <alignment horizontal="left"/>
    </xf>
    <xf numFmtId="0" fontId="0" fillId="2" borderId="2" xfId="0" applyFont="1" applyFill="1" applyBorder="1"/>
    <xf numFmtId="0" fontId="0" fillId="0" borderId="2" xfId="0" applyFont="1" applyBorder="1"/>
    <xf numFmtId="164" fontId="0" fillId="0" borderId="2" xfId="0" applyNumberFormat="1" applyFont="1" applyBorder="1"/>
    <xf numFmtId="0" fontId="0" fillId="0" borderId="2" xfId="0" applyFont="1" applyBorder="1" applyAlignment="1">
      <alignment wrapText="1"/>
    </xf>
    <xf numFmtId="0" fontId="0" fillId="0" borderId="2" xfId="0" applyFont="1" applyBorder="1" applyAlignment="1">
      <alignment vertical="center"/>
    </xf>
    <xf numFmtId="9" fontId="18" fillId="0" borderId="2" xfId="1" applyFont="1" applyFill="1" applyBorder="1" applyAlignment="1">
      <alignment vertical="top"/>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4" fillId="4" borderId="10" xfId="0" applyFont="1" applyFill="1" applyBorder="1" applyAlignment="1">
      <alignment horizontal="lef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cellXfs>
  <cellStyles count="3">
    <cellStyle name="Comma" xfId="2" builtinId="3"/>
    <cellStyle name="Normal" xfId="0" builtinId="0"/>
    <cellStyle name="Percent" xfId="1"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mailto:ward8-mcc-chd@nic.in" TargetMode="External"/><Relationship Id="rId13" Type="http://schemas.openxmlformats.org/officeDocument/2006/relationships/hyperlink" Target="mailto:ward13-mcc-chd@nic.in" TargetMode="External"/><Relationship Id="rId18" Type="http://schemas.openxmlformats.org/officeDocument/2006/relationships/hyperlink" Target="mailto:ward18-mcc-chd@nic.in" TargetMode="External"/><Relationship Id="rId26" Type="http://schemas.openxmlformats.org/officeDocument/2006/relationships/hyperlink" Target="mailto:ward26-mcc-chd@nic.in" TargetMode="External"/><Relationship Id="rId3" Type="http://schemas.openxmlformats.org/officeDocument/2006/relationships/hyperlink" Target="mailto:ward3-mcc-chd@nic.in" TargetMode="External"/><Relationship Id="rId21" Type="http://schemas.openxmlformats.org/officeDocument/2006/relationships/hyperlink" Target="mailto:ward21-mcc-chd@nic.in" TargetMode="External"/><Relationship Id="rId7" Type="http://schemas.openxmlformats.org/officeDocument/2006/relationships/hyperlink" Target="mailto:ward6-mcc-chd@nic.in" TargetMode="External"/><Relationship Id="rId12" Type="http://schemas.openxmlformats.org/officeDocument/2006/relationships/hyperlink" Target="mailto:ward12-mcc-chd@nic.in" TargetMode="External"/><Relationship Id="rId17" Type="http://schemas.openxmlformats.org/officeDocument/2006/relationships/hyperlink" Target="mailto:ward17-mcc-chd@nic.in" TargetMode="External"/><Relationship Id="rId25" Type="http://schemas.openxmlformats.org/officeDocument/2006/relationships/hyperlink" Target="mailto:ward25-mcc-chd@nic.in" TargetMode="External"/><Relationship Id="rId2" Type="http://schemas.openxmlformats.org/officeDocument/2006/relationships/hyperlink" Target="mailto:ward2-mcc-chd@nic.in" TargetMode="External"/><Relationship Id="rId16" Type="http://schemas.openxmlformats.org/officeDocument/2006/relationships/hyperlink" Target="mailto:ward16-mcc-chd@nic.in" TargetMode="External"/><Relationship Id="rId20" Type="http://schemas.openxmlformats.org/officeDocument/2006/relationships/hyperlink" Target="mailto:ward20-mcc-chd@nic.in" TargetMode="External"/><Relationship Id="rId1" Type="http://schemas.openxmlformats.org/officeDocument/2006/relationships/hyperlink" Target="mailto:ward1-mcc-chd@nic.in" TargetMode="External"/><Relationship Id="rId6" Type="http://schemas.openxmlformats.org/officeDocument/2006/relationships/hyperlink" Target="mailto:ward6-mcc-chd@nic.in" TargetMode="External"/><Relationship Id="rId11" Type="http://schemas.openxmlformats.org/officeDocument/2006/relationships/hyperlink" Target="mailto:ward11-mcc-chd@nic.in" TargetMode="External"/><Relationship Id="rId24" Type="http://schemas.openxmlformats.org/officeDocument/2006/relationships/hyperlink" Target="mailto:ward24-mcc-chd@nic.in" TargetMode="External"/><Relationship Id="rId5" Type="http://schemas.openxmlformats.org/officeDocument/2006/relationships/hyperlink" Target="mailto:ward5-mcc-chd@nic.in" TargetMode="External"/><Relationship Id="rId15" Type="http://schemas.openxmlformats.org/officeDocument/2006/relationships/hyperlink" Target="mailto:ward15-mcc-chd@nic.in" TargetMode="External"/><Relationship Id="rId23" Type="http://schemas.openxmlformats.org/officeDocument/2006/relationships/hyperlink" Target="mailto:ward23-mcc-chd@nic.in" TargetMode="External"/><Relationship Id="rId10" Type="http://schemas.openxmlformats.org/officeDocument/2006/relationships/hyperlink" Target="mailto:ward11-mcc-chd@nic.in" TargetMode="External"/><Relationship Id="rId19" Type="http://schemas.openxmlformats.org/officeDocument/2006/relationships/hyperlink" Target="mailto:ward19-mcc-chd@nic.in" TargetMode="External"/><Relationship Id="rId4" Type="http://schemas.openxmlformats.org/officeDocument/2006/relationships/hyperlink" Target="mailto:ward4-mcc-chd@nic.in" TargetMode="External"/><Relationship Id="rId9" Type="http://schemas.openxmlformats.org/officeDocument/2006/relationships/hyperlink" Target="mailto:ward9-mcc-chd@nic.in" TargetMode="External"/><Relationship Id="rId14" Type="http://schemas.openxmlformats.org/officeDocument/2006/relationships/hyperlink" Target="mailto:ward14-mcc-chd@nic.in" TargetMode="External"/><Relationship Id="rId22" Type="http://schemas.openxmlformats.org/officeDocument/2006/relationships/hyperlink" Target="mailto:ward22-mcc-chd@nic.in" TargetMode="External"/><Relationship Id="rId27" Type="http://schemas.openxmlformats.org/officeDocument/2006/relationships/hyperlink" Target="mailto:councilormcc-n1-chd@nic.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65"/>
  <sheetViews>
    <sheetView tabSelected="1" zoomScale="80" zoomScaleNormal="80" workbookViewId="0">
      <selection activeCell="A6" sqref="A6"/>
    </sheetView>
  </sheetViews>
  <sheetFormatPr defaultRowHeight="15" x14ac:dyDescent="0.25"/>
  <cols>
    <col min="1" max="1" width="77.28515625" bestFit="1" customWidth="1"/>
    <col min="2" max="7" width="12.85546875" customWidth="1"/>
  </cols>
  <sheetData>
    <row r="1" spans="1:27" ht="18.75" x14ac:dyDescent="0.3">
      <c r="A1" s="76" t="s">
        <v>184</v>
      </c>
    </row>
    <row r="3" spans="1:27" x14ac:dyDescent="0.25">
      <c r="A3" s="2" t="s">
        <v>185</v>
      </c>
    </row>
    <row r="5" spans="1:27" x14ac:dyDescent="0.25">
      <c r="A5" s="2" t="s">
        <v>519</v>
      </c>
      <c r="B5" t="s">
        <v>520</v>
      </c>
      <c r="C5" t="s">
        <v>521</v>
      </c>
      <c r="D5" t="s">
        <v>522</v>
      </c>
      <c r="E5" t="s">
        <v>29</v>
      </c>
      <c r="F5" t="s">
        <v>30</v>
      </c>
      <c r="G5" t="s">
        <v>8</v>
      </c>
      <c r="H5" t="s">
        <v>9</v>
      </c>
      <c r="I5" t="s">
        <v>10</v>
      </c>
      <c r="J5" t="s">
        <v>11</v>
      </c>
      <c r="K5" t="s">
        <v>12</v>
      </c>
      <c r="L5" t="s">
        <v>13</v>
      </c>
      <c r="M5" t="s">
        <v>14</v>
      </c>
      <c r="N5" t="s">
        <v>15</v>
      </c>
      <c r="O5" t="s">
        <v>16</v>
      </c>
      <c r="P5" t="s">
        <v>17</v>
      </c>
      <c r="Q5" t="s">
        <v>18</v>
      </c>
      <c r="R5" t="s">
        <v>19</v>
      </c>
      <c r="S5" t="s">
        <v>20</v>
      </c>
      <c r="T5" t="s">
        <v>21</v>
      </c>
      <c r="U5" t="s">
        <v>22</v>
      </c>
      <c r="V5" t="s">
        <v>23</v>
      </c>
      <c r="W5" t="s">
        <v>24</v>
      </c>
      <c r="X5" t="s">
        <v>25</v>
      </c>
      <c r="Y5" t="s">
        <v>26</v>
      </c>
      <c r="Z5" t="s">
        <v>27</v>
      </c>
      <c r="AA5" t="s">
        <v>28</v>
      </c>
    </row>
    <row r="6" spans="1:27" x14ac:dyDescent="0.25">
      <c r="A6" t="s">
        <v>45</v>
      </c>
      <c r="B6" s="13">
        <f>MAX(G6:AA6)</f>
        <v>4.4281663297348652</v>
      </c>
      <c r="C6" s="13">
        <f>MIN(G6:AA6)</f>
        <v>2.1124651218973445</v>
      </c>
      <c r="D6" s="13">
        <f>AVERAGE(G6:AA6)</f>
        <v>3.4660461660705639</v>
      </c>
      <c r="E6" s="13">
        <v>9.3465306946659297</v>
      </c>
      <c r="F6" s="13">
        <v>9.8264753038732611</v>
      </c>
      <c r="G6" s="13">
        <v>3.3328465486826317</v>
      </c>
      <c r="H6" s="13">
        <v>3.2971872428473912</v>
      </c>
      <c r="I6" s="13">
        <v>3.6561902854365389</v>
      </c>
      <c r="J6" s="13">
        <v>3.4623186815109817</v>
      </c>
      <c r="K6" s="13">
        <v>2.1124651218973445</v>
      </c>
      <c r="L6" s="13">
        <v>3.582421252207511</v>
      </c>
      <c r="M6" s="13">
        <v>3.0602041770262249</v>
      </c>
      <c r="N6" s="13">
        <v>3.5725733073290646</v>
      </c>
      <c r="O6" s="13">
        <v>3.9035408624987591</v>
      </c>
      <c r="P6" s="13">
        <v>2.6666707635775979</v>
      </c>
      <c r="Q6" s="13">
        <v>3.6400867832524195</v>
      </c>
      <c r="R6" s="13">
        <v>4.128726138455745</v>
      </c>
      <c r="S6" s="13">
        <v>3.3524116641079358</v>
      </c>
      <c r="T6" s="13">
        <v>3.0188534187781384</v>
      </c>
      <c r="U6" s="13">
        <v>4.0841344878211663</v>
      </c>
      <c r="V6" s="13">
        <v>3.3981333350524912</v>
      </c>
      <c r="W6" s="13">
        <v>4.1881114873700884</v>
      </c>
      <c r="X6" s="13">
        <v>3.3215334244336523</v>
      </c>
      <c r="Y6" s="13">
        <v>3.3420990495798417</v>
      </c>
      <c r="Z6" s="13">
        <v>3.2382951258814523</v>
      </c>
      <c r="AA6" s="13">
        <v>4.4281663297348652</v>
      </c>
    </row>
    <row r="7" spans="1:27" x14ac:dyDescent="0.25">
      <c r="A7" t="s">
        <v>50</v>
      </c>
      <c r="B7" s="13">
        <f>MAX(G7:AA7)</f>
        <v>3.686969696969697</v>
      </c>
      <c r="C7" s="13">
        <f>MIN(G7:AA7)</f>
        <v>0.60590909090909095</v>
      </c>
      <c r="D7" s="13">
        <f>AVERAGE(G7:AA7)</f>
        <v>2.4508513708513706</v>
      </c>
      <c r="E7" s="13">
        <v>9.5706451612903223</v>
      </c>
      <c r="F7" s="13">
        <v>9.8932258064516123</v>
      </c>
      <c r="G7" s="13">
        <v>2.374242424242424</v>
      </c>
      <c r="H7" s="13">
        <v>2.727878787878788</v>
      </c>
      <c r="I7" s="13">
        <v>2.4242424242424243</v>
      </c>
      <c r="J7" s="13">
        <v>3.1306060606060608</v>
      </c>
      <c r="K7" s="13">
        <v>0.60590909090909095</v>
      </c>
      <c r="L7" s="13">
        <v>2.8790909090909094</v>
      </c>
      <c r="M7" s="13">
        <v>2.5753030303030302</v>
      </c>
      <c r="N7" s="13">
        <v>3.686969696969697</v>
      </c>
      <c r="O7" s="13">
        <v>2.8793939393939398</v>
      </c>
      <c r="P7" s="13">
        <v>2.8793939393939394</v>
      </c>
      <c r="Q7" s="13">
        <v>2.5763636363636366</v>
      </c>
      <c r="R7" s="13">
        <v>2.9803030303030305</v>
      </c>
      <c r="S7" s="13">
        <v>2.4242424242424243</v>
      </c>
      <c r="T7" s="13">
        <v>2.2221212121212122</v>
      </c>
      <c r="U7" s="13">
        <v>2.5257575757575754</v>
      </c>
      <c r="V7" s="13">
        <v>2.2221212121212122</v>
      </c>
      <c r="W7" s="13">
        <v>1.919090909090909</v>
      </c>
      <c r="X7" s="13">
        <v>1.8181818181818181</v>
      </c>
      <c r="Y7" s="13">
        <v>1.8181818181818181</v>
      </c>
      <c r="Z7" s="13">
        <v>2.374242424242424</v>
      </c>
      <c r="AA7" s="13">
        <v>2.4242424242424243</v>
      </c>
    </row>
    <row r="8" spans="1:27" x14ac:dyDescent="0.25">
      <c r="A8" t="s">
        <v>54</v>
      </c>
      <c r="B8" s="13">
        <f>MAX(G8:AA8)</f>
        <v>5.2173394170690486</v>
      </c>
      <c r="C8" s="13">
        <f>MIN(G8:AA8)</f>
        <v>1.4026905370245561</v>
      </c>
      <c r="D8" s="13">
        <f>AVERAGE(G8:AA8)</f>
        <v>3.0135329318216311</v>
      </c>
      <c r="E8" s="13">
        <v>9.6616314635272396</v>
      </c>
      <c r="F8" s="13">
        <v>9.797290793656817</v>
      </c>
      <c r="G8" s="13">
        <v>3.8428482940133022</v>
      </c>
      <c r="H8" s="13">
        <v>2.4231455270081037</v>
      </c>
      <c r="I8" s="13">
        <v>2.4337485903569616</v>
      </c>
      <c r="J8" s="13">
        <v>3.1624486276095261</v>
      </c>
      <c r="K8" s="13">
        <v>2.3884205824212446</v>
      </c>
      <c r="L8" s="13">
        <v>3.3665391205144921</v>
      </c>
      <c r="M8" s="13">
        <v>1.619680152869174</v>
      </c>
      <c r="N8" s="13">
        <v>4.4957784885963399</v>
      </c>
      <c r="O8" s="13">
        <v>3.2408210569556983</v>
      </c>
      <c r="P8" s="13">
        <v>1.8712037109376798</v>
      </c>
      <c r="Q8" s="13">
        <v>2.5296446419839165</v>
      </c>
      <c r="R8" s="13">
        <v>3.4482046094387444</v>
      </c>
      <c r="S8" s="13">
        <v>2.167585255958937</v>
      </c>
      <c r="T8" s="13">
        <v>1.6393567578923627</v>
      </c>
      <c r="U8" s="13">
        <v>5.2173394170690486</v>
      </c>
      <c r="V8" s="13">
        <v>3.3194270086635158</v>
      </c>
      <c r="W8" s="13">
        <v>4.6228724094206841</v>
      </c>
      <c r="X8" s="13">
        <v>1.4026905370245561</v>
      </c>
      <c r="Y8" s="13">
        <v>3.4131348470071443</v>
      </c>
      <c r="Z8" s="13">
        <v>4.0595393248971146</v>
      </c>
      <c r="AA8" s="13">
        <v>2.6197626076156975</v>
      </c>
    </row>
    <row r="9" spans="1:27" x14ac:dyDescent="0.25">
      <c r="A9" t="s">
        <v>57</v>
      </c>
      <c r="B9" s="13">
        <f>MAX(G9:AA9)</f>
        <v>6.2368421052631575</v>
      </c>
      <c r="C9" s="13">
        <f>MIN(G9:AA9)</f>
        <v>2.236842105263158</v>
      </c>
      <c r="D9" s="13">
        <f>AVERAGE(G9:AA9)</f>
        <v>3.9573934837092732</v>
      </c>
      <c r="E9" s="13">
        <v>8.1538461538461533</v>
      </c>
      <c r="F9" s="13">
        <v>9.615384615384615</v>
      </c>
      <c r="G9" s="13">
        <v>3.1315789473684212</v>
      </c>
      <c r="H9" s="13">
        <v>5.4473684210526319</v>
      </c>
      <c r="I9" s="13">
        <v>5.0263157894736841</v>
      </c>
      <c r="J9" s="13">
        <v>3.9736842105263159</v>
      </c>
      <c r="K9" s="13">
        <v>2.5</v>
      </c>
      <c r="L9" s="13">
        <v>3.3157894736842106</v>
      </c>
      <c r="M9" s="13">
        <v>3.0263157894736841</v>
      </c>
      <c r="N9" s="13">
        <v>2.3684210526315788</v>
      </c>
      <c r="O9" s="13">
        <v>6.1842105263157894</v>
      </c>
      <c r="P9" s="13">
        <v>2.236842105263158</v>
      </c>
      <c r="Q9" s="13">
        <v>5.0263157894736841</v>
      </c>
      <c r="R9" s="13">
        <v>4.0789473684210522</v>
      </c>
      <c r="S9" s="13">
        <v>4.3947368421052628</v>
      </c>
      <c r="T9" s="13">
        <v>4.1052631578947372</v>
      </c>
      <c r="U9" s="13">
        <v>3.9473684210526314</v>
      </c>
      <c r="V9" s="13">
        <v>3.4210526315789473</v>
      </c>
      <c r="W9" s="13">
        <v>5.1315789473684212</v>
      </c>
      <c r="X9" s="13">
        <v>4.2105263157894735</v>
      </c>
      <c r="Y9" s="13">
        <v>2.6315789473684212</v>
      </c>
      <c r="Z9" s="13">
        <v>2.7105263157894739</v>
      </c>
      <c r="AA9" s="13">
        <v>6.2368421052631575</v>
      </c>
    </row>
    <row r="10" spans="1:27" x14ac:dyDescent="0.25">
      <c r="A10" t="s">
        <v>60</v>
      </c>
      <c r="B10" s="13">
        <f>MAX(G10:AA10)</f>
        <v>6.4318181818181817</v>
      </c>
      <c r="C10" s="13">
        <f>MIN(G10:AA10)</f>
        <v>2.5903562354500425</v>
      </c>
      <c r="D10" s="13">
        <f>AVERAGE(G10:AA10)</f>
        <v>4.4424068778999812</v>
      </c>
      <c r="E10" s="13">
        <v>10</v>
      </c>
      <c r="F10" s="13">
        <v>10</v>
      </c>
      <c r="G10" s="13">
        <v>3.9827165291063791</v>
      </c>
      <c r="H10" s="13">
        <v>2.5903562354500425</v>
      </c>
      <c r="I10" s="13">
        <v>4.7404543376730848</v>
      </c>
      <c r="J10" s="13">
        <v>3.5825358273020242</v>
      </c>
      <c r="K10" s="13">
        <v>2.9555308142590415</v>
      </c>
      <c r="L10" s="13">
        <v>4.768265505540433</v>
      </c>
      <c r="M10" s="13">
        <v>5.0195177354590115</v>
      </c>
      <c r="N10" s="13">
        <v>3.7391239911186434</v>
      </c>
      <c r="O10" s="13">
        <v>3.3097379273296084</v>
      </c>
      <c r="P10" s="13">
        <v>3.679243298715615</v>
      </c>
      <c r="Q10" s="13">
        <v>4.4280230651884418</v>
      </c>
      <c r="R10" s="13">
        <v>6.0074495456601511</v>
      </c>
      <c r="S10" s="13">
        <v>4.4230821341251199</v>
      </c>
      <c r="T10" s="13">
        <v>4.1086725472042414</v>
      </c>
      <c r="U10" s="13">
        <v>4.6460725374054084</v>
      </c>
      <c r="V10" s="13">
        <v>4.6299324878462906</v>
      </c>
      <c r="W10" s="13">
        <v>5.0789036836003385</v>
      </c>
      <c r="X10" s="13">
        <v>5.8547350267387621</v>
      </c>
      <c r="Y10" s="13">
        <v>5.5055005857619825</v>
      </c>
      <c r="Z10" s="13">
        <v>3.8088724385967976</v>
      </c>
      <c r="AA10" s="13">
        <v>6.4318181818181817</v>
      </c>
    </row>
    <row r="11" spans="1:27" x14ac:dyDescent="0.25">
      <c r="A11" s="2" t="s">
        <v>186</v>
      </c>
    </row>
    <row r="12" spans="1:27" x14ac:dyDescent="0.25">
      <c r="A12" t="s">
        <v>189</v>
      </c>
    </row>
    <row r="13" spans="1:27" x14ac:dyDescent="0.25">
      <c r="A13" s="10" t="s">
        <v>188</v>
      </c>
      <c r="B13" s="10" t="s">
        <v>94</v>
      </c>
      <c r="C13" s="10" t="s">
        <v>187</v>
      </c>
      <c r="D13" s="10" t="s">
        <v>1</v>
      </c>
      <c r="E13" s="10" t="s">
        <v>2</v>
      </c>
      <c r="F13" s="10" t="s">
        <v>3</v>
      </c>
      <c r="G13" s="10" t="s">
        <v>4</v>
      </c>
    </row>
    <row r="14" spans="1:27" x14ac:dyDescent="0.25">
      <c r="A14">
        <v>1</v>
      </c>
      <c r="B14" t="s">
        <v>28</v>
      </c>
      <c r="C14" s="13">
        <v>4.4281663297348652</v>
      </c>
      <c r="D14" s="13">
        <v>2.4242424242424243</v>
      </c>
      <c r="E14" s="13">
        <v>2.6197626076156975</v>
      </c>
      <c r="F14" s="13">
        <v>6.4318181818181817</v>
      </c>
      <c r="G14" s="13">
        <v>6.2368421052631575</v>
      </c>
    </row>
    <row r="15" spans="1:27" x14ac:dyDescent="0.25">
      <c r="A15">
        <v>2</v>
      </c>
      <c r="B15" t="s">
        <v>19</v>
      </c>
      <c r="C15" s="13">
        <v>4.128726138455745</v>
      </c>
      <c r="D15" s="13">
        <v>2.9803030303030305</v>
      </c>
      <c r="E15" s="13">
        <v>3.4482046094387444</v>
      </c>
      <c r="F15" s="13">
        <v>6.0074495456601511</v>
      </c>
      <c r="G15" s="13">
        <v>4.0789473684210522</v>
      </c>
    </row>
    <row r="16" spans="1:27" x14ac:dyDescent="0.25">
      <c r="A16">
        <v>3</v>
      </c>
      <c r="B16" t="s">
        <v>24</v>
      </c>
      <c r="C16" s="13">
        <v>4.1881114873700884</v>
      </c>
      <c r="D16" s="13">
        <v>1.919090909090909</v>
      </c>
      <c r="E16" s="13">
        <v>4.6228724094206841</v>
      </c>
      <c r="F16" s="13">
        <v>5.0789036836003385</v>
      </c>
      <c r="G16" s="13">
        <v>5.1315789473684212</v>
      </c>
    </row>
    <row r="18" spans="1:6" x14ac:dyDescent="0.25">
      <c r="A18" s="2" t="s">
        <v>190</v>
      </c>
    </row>
    <row r="19" spans="1:6" x14ac:dyDescent="0.25">
      <c r="A19" s="2" t="s">
        <v>201</v>
      </c>
      <c r="C19" s="77"/>
      <c r="D19" s="135" t="s">
        <v>191</v>
      </c>
      <c r="E19" s="136"/>
      <c r="F19" s="137"/>
    </row>
    <row r="20" spans="1:6" ht="25.5" x14ac:dyDescent="0.25">
      <c r="A20" s="78" t="s">
        <v>192</v>
      </c>
      <c r="B20" s="78" t="s">
        <v>193</v>
      </c>
      <c r="C20" s="78" t="s">
        <v>94</v>
      </c>
      <c r="D20" s="79" t="s">
        <v>194</v>
      </c>
      <c r="E20" s="79" t="s">
        <v>195</v>
      </c>
      <c r="F20" s="79" t="s">
        <v>196</v>
      </c>
    </row>
    <row r="21" spans="1:6" x14ac:dyDescent="0.25">
      <c r="A21" s="80">
        <v>1.6842220000000001</v>
      </c>
      <c r="B21" s="81" t="s">
        <v>199</v>
      </c>
      <c r="C21" s="81" t="s">
        <v>23</v>
      </c>
      <c r="D21" s="134">
        <v>2.370774357509994</v>
      </c>
      <c r="E21" s="134">
        <v>0.99836857333333329</v>
      </c>
      <c r="F21" s="134">
        <v>3.2014824952617476</v>
      </c>
    </row>
    <row r="22" spans="1:6" x14ac:dyDescent="0.25">
      <c r="A22" s="80">
        <v>2.7653479999999995</v>
      </c>
      <c r="B22" s="81" t="s">
        <v>199</v>
      </c>
      <c r="C22" s="81" t="s">
        <v>18</v>
      </c>
      <c r="D22" s="134">
        <v>1.8605200945626477</v>
      </c>
      <c r="E22" s="134">
        <v>1.7218115942028986</v>
      </c>
      <c r="F22" s="134">
        <v>1.7036430349888607</v>
      </c>
    </row>
    <row r="23" spans="1:6" x14ac:dyDescent="0.25">
      <c r="A23" s="80">
        <v>3.046163</v>
      </c>
      <c r="B23" s="81" t="s">
        <v>199</v>
      </c>
      <c r="C23" s="81" t="s">
        <v>17</v>
      </c>
      <c r="D23" s="134">
        <v>0.90937360178970927</v>
      </c>
      <c r="E23" s="134">
        <v>1.5729342875731946</v>
      </c>
      <c r="F23" s="134">
        <v>1.9879465896788167</v>
      </c>
    </row>
    <row r="24" spans="1:6" x14ac:dyDescent="0.25">
      <c r="A24" s="80">
        <v>1.0734269999999999</v>
      </c>
      <c r="B24" s="81" t="s">
        <v>199</v>
      </c>
      <c r="C24" s="81" t="s">
        <v>26</v>
      </c>
      <c r="D24" s="134">
        <v>1.4740235372214321</v>
      </c>
      <c r="E24" s="134">
        <v>0.99104261999999999</v>
      </c>
      <c r="F24" s="134">
        <v>1.2755748802036333</v>
      </c>
    </row>
    <row r="25" spans="1:6" x14ac:dyDescent="0.25">
      <c r="A25" s="80">
        <v>0.96158699999999986</v>
      </c>
      <c r="B25" s="81" t="s">
        <v>198</v>
      </c>
      <c r="C25" s="81" t="s">
        <v>12</v>
      </c>
      <c r="D25" s="134">
        <v>1.2925088296433833</v>
      </c>
      <c r="E25" s="134">
        <v>1.4438676865325231</v>
      </c>
      <c r="F25" s="134">
        <v>1.2924815591798064</v>
      </c>
    </row>
    <row r="26" spans="1:6" x14ac:dyDescent="0.25">
      <c r="A26" s="80">
        <v>4.467797</v>
      </c>
      <c r="B26" s="81" t="s">
        <v>199</v>
      </c>
      <c r="C26" s="81" t="s">
        <v>27</v>
      </c>
      <c r="D26" s="134">
        <v>0.51009790175602154</v>
      </c>
      <c r="E26" s="134">
        <v>0.84244894425331729</v>
      </c>
      <c r="F26" s="134">
        <v>0.84987289670169575</v>
      </c>
    </row>
    <row r="27" spans="1:6" x14ac:dyDescent="0.25">
      <c r="A27" s="80">
        <v>4.6467320000000001</v>
      </c>
      <c r="B27" s="81" t="s">
        <v>199</v>
      </c>
      <c r="C27" s="81" t="s">
        <v>13</v>
      </c>
      <c r="D27" s="134">
        <v>0.45702015969230969</v>
      </c>
      <c r="E27" s="134">
        <v>0.89027126922315358</v>
      </c>
      <c r="F27" s="134">
        <v>0.79661769700347451</v>
      </c>
    </row>
    <row r="28" spans="1:6" x14ac:dyDescent="0.25">
      <c r="A28" s="80">
        <v>0.84340199999999999</v>
      </c>
      <c r="B28" s="81" t="s">
        <v>198</v>
      </c>
      <c r="C28" s="81" t="s">
        <v>11</v>
      </c>
      <c r="D28" s="134">
        <v>0.75213913211600436</v>
      </c>
      <c r="E28" s="134">
        <v>0.57697086229508199</v>
      </c>
      <c r="F28" s="134">
        <v>0.74740820567429478</v>
      </c>
    </row>
    <row r="29" spans="1:6" x14ac:dyDescent="0.25">
      <c r="A29" s="80">
        <v>6.7317900000000002</v>
      </c>
      <c r="B29" s="81" t="s">
        <v>200</v>
      </c>
      <c r="C29" s="81" t="s">
        <v>16</v>
      </c>
      <c r="D29" s="134">
        <v>0.31336814106984534</v>
      </c>
      <c r="E29" s="134">
        <v>0.34526315789473683</v>
      </c>
      <c r="F29" s="134">
        <v>0.3685507866212307</v>
      </c>
    </row>
    <row r="30" spans="1:6" x14ac:dyDescent="0.25">
      <c r="A30" s="80">
        <v>3.1244579999999997</v>
      </c>
      <c r="B30" s="81" t="s">
        <v>199</v>
      </c>
      <c r="C30" s="81" t="s">
        <v>24</v>
      </c>
      <c r="D30" s="134">
        <v>0.27454291798223068</v>
      </c>
      <c r="E30" s="134">
        <v>0.30360769543222182</v>
      </c>
      <c r="F30" s="134">
        <v>0.47339414592254903</v>
      </c>
    </row>
    <row r="31" spans="1:6" x14ac:dyDescent="0.25">
      <c r="A31" s="80">
        <v>1.618879</v>
      </c>
      <c r="B31" s="81" t="s">
        <v>199</v>
      </c>
      <c r="C31" s="81" t="s">
        <v>21</v>
      </c>
      <c r="D31" s="134">
        <v>1.704825570676481</v>
      </c>
      <c r="E31" s="134">
        <v>1.4083970281410616</v>
      </c>
      <c r="F31" s="134">
        <v>1.4651612576578403</v>
      </c>
    </row>
    <row r="32" spans="1:6" x14ac:dyDescent="0.25">
      <c r="C32" s="82" t="s">
        <v>197</v>
      </c>
      <c r="D32" s="83">
        <f>AVERAGE(D21:D31)</f>
        <v>1.0835631130927328</v>
      </c>
      <c r="E32" s="83">
        <f t="shared" ref="E32:F32" si="0">AVERAGE(E21:E31)</f>
        <v>1.0086348835346841</v>
      </c>
      <c r="F32" s="83">
        <f t="shared" si="0"/>
        <v>1.2874666862630866</v>
      </c>
    </row>
    <row r="34" spans="1:9" x14ac:dyDescent="0.25">
      <c r="A34" s="2" t="s">
        <v>202</v>
      </c>
    </row>
    <row r="36" spans="1:9" ht="45" x14ac:dyDescent="0.25">
      <c r="A36" s="90" t="s">
        <v>0</v>
      </c>
      <c r="B36" s="90" t="s">
        <v>94</v>
      </c>
      <c r="C36" s="92" t="s">
        <v>203</v>
      </c>
      <c r="D36" s="92" t="s">
        <v>204</v>
      </c>
      <c r="E36" s="92" t="s">
        <v>205</v>
      </c>
      <c r="F36" s="92" t="s">
        <v>206</v>
      </c>
      <c r="G36" s="92" t="s">
        <v>207</v>
      </c>
    </row>
    <row r="37" spans="1:9" x14ac:dyDescent="0.25">
      <c r="A37" s="91">
        <v>1</v>
      </c>
      <c r="B37" s="84" t="s">
        <v>22</v>
      </c>
      <c r="C37" s="85">
        <v>124.42373000000001</v>
      </c>
      <c r="D37" s="86">
        <v>33167.97</v>
      </c>
      <c r="E37" s="87">
        <v>26657.270281159388</v>
      </c>
      <c r="F37" s="87">
        <v>8885.76479743856</v>
      </c>
      <c r="G37" s="65">
        <v>0.33333363482902328</v>
      </c>
      <c r="I37" s="35">
        <f>SUM(C37:C48)/21</f>
        <v>38.072386666666674</v>
      </c>
    </row>
    <row r="38" spans="1:9" x14ac:dyDescent="0.25">
      <c r="A38" s="91">
        <v>2</v>
      </c>
      <c r="B38" s="84" t="s">
        <v>15</v>
      </c>
      <c r="C38" s="85">
        <v>110.34555</v>
      </c>
      <c r="D38" s="86">
        <v>6939</v>
      </c>
      <c r="E38" s="87">
        <v>6288.4275804506842</v>
      </c>
      <c r="F38" s="88" t="s">
        <v>142</v>
      </c>
      <c r="G38" s="89" t="s">
        <v>142</v>
      </c>
    </row>
    <row r="39" spans="1:9" x14ac:dyDescent="0.25">
      <c r="A39" s="91">
        <v>3</v>
      </c>
      <c r="B39" s="84" t="s">
        <v>9</v>
      </c>
      <c r="C39" s="85">
        <v>84.436750000000004</v>
      </c>
      <c r="D39" s="86">
        <v>3778</v>
      </c>
      <c r="E39" s="87">
        <v>4474.3550645897667</v>
      </c>
      <c r="F39" s="87">
        <v>2331.9230074582456</v>
      </c>
      <c r="G39" s="65">
        <v>0.5211752249867655</v>
      </c>
    </row>
    <row r="40" spans="1:9" x14ac:dyDescent="0.25">
      <c r="A40" s="91">
        <v>4</v>
      </c>
      <c r="B40" s="84" t="s">
        <v>16</v>
      </c>
      <c r="C40" s="85">
        <v>67.317899999999995</v>
      </c>
      <c r="D40" s="86">
        <v>2832.3</v>
      </c>
      <c r="E40" s="87">
        <v>4207.350496673248</v>
      </c>
      <c r="F40" s="87">
        <v>2018.5715834867101</v>
      </c>
      <c r="G40" s="65">
        <v>0.47977262295660766</v>
      </c>
    </row>
    <row r="41" spans="1:9" x14ac:dyDescent="0.25">
      <c r="A41" s="91">
        <v>5</v>
      </c>
      <c r="B41" s="84" t="s">
        <v>8</v>
      </c>
      <c r="C41" s="85">
        <v>55.779400000000003</v>
      </c>
      <c r="D41" s="86">
        <v>4185</v>
      </c>
      <c r="E41" s="87">
        <v>7502.7698397616323</v>
      </c>
      <c r="F41" s="87">
        <v>3732.5607661609843</v>
      </c>
      <c r="G41" s="65">
        <v>0.49749103942652328</v>
      </c>
    </row>
    <row r="42" spans="1:9" x14ac:dyDescent="0.25">
      <c r="A42" s="91">
        <v>6</v>
      </c>
      <c r="B42" s="84" t="s">
        <v>13</v>
      </c>
      <c r="C42" s="85">
        <v>46.467320000000001</v>
      </c>
      <c r="D42" s="86">
        <v>4157.95</v>
      </c>
      <c r="E42" s="87">
        <v>8948.1166548877791</v>
      </c>
      <c r="F42" s="87">
        <v>4164.8194903428903</v>
      </c>
      <c r="G42" s="65">
        <v>0.46544090236775337</v>
      </c>
    </row>
    <row r="43" spans="1:9" x14ac:dyDescent="0.25">
      <c r="A43" s="91">
        <v>7</v>
      </c>
      <c r="B43" s="84" t="s">
        <v>19</v>
      </c>
      <c r="C43" s="85">
        <v>44.966940000000001</v>
      </c>
      <c r="D43" s="86">
        <v>3077.6419999999998</v>
      </c>
      <c r="E43" s="87">
        <v>6844.2326740489789</v>
      </c>
      <c r="F43" s="87">
        <v>1603.738213007156</v>
      </c>
      <c r="G43" s="65">
        <v>0.23431965121349399</v>
      </c>
    </row>
    <row r="44" spans="1:9" x14ac:dyDescent="0.25">
      <c r="A44" s="91">
        <v>8</v>
      </c>
      <c r="B44" s="84" t="s">
        <v>27</v>
      </c>
      <c r="C44" s="85">
        <v>44.677970000000002</v>
      </c>
      <c r="D44" s="86">
        <v>3299.88</v>
      </c>
      <c r="E44" s="87">
        <v>7385.9219655682655</v>
      </c>
      <c r="F44" s="87">
        <v>3907.9662751015767</v>
      </c>
      <c r="G44" s="65">
        <v>0.52911014945998036</v>
      </c>
    </row>
    <row r="45" spans="1:9" x14ac:dyDescent="0.25">
      <c r="A45" s="91">
        <v>9</v>
      </c>
      <c r="B45" s="84" t="s">
        <v>24</v>
      </c>
      <c r="C45" s="85">
        <v>31.244579999999999</v>
      </c>
      <c r="D45" s="86">
        <v>3195.4</v>
      </c>
      <c r="E45" s="87">
        <v>10227.05378020764</v>
      </c>
      <c r="F45" s="87">
        <v>4071.0740870896648</v>
      </c>
      <c r="G45" s="65">
        <v>0.39806909933028728</v>
      </c>
    </row>
    <row r="46" spans="1:9" x14ac:dyDescent="0.25">
      <c r="A46" s="91">
        <v>10</v>
      </c>
      <c r="B46" s="84" t="s">
        <v>17</v>
      </c>
      <c r="C46" s="85">
        <v>30.46163</v>
      </c>
      <c r="D46" s="86">
        <v>558.77</v>
      </c>
      <c r="E46" s="87">
        <v>1834.3404473102719</v>
      </c>
      <c r="F46" s="87">
        <v>413.63512064193543</v>
      </c>
      <c r="G46" s="65">
        <v>0.22549528428512627</v>
      </c>
    </row>
    <row r="47" spans="1:9" x14ac:dyDescent="0.25">
      <c r="A47" s="91">
        <v>11</v>
      </c>
      <c r="B47" s="84" t="s">
        <v>20</v>
      </c>
      <c r="C47" s="85">
        <v>28.7105</v>
      </c>
      <c r="D47" s="86">
        <v>1108</v>
      </c>
      <c r="E47" s="87">
        <v>3859.2152696748576</v>
      </c>
      <c r="F47" s="87">
        <v>2201.2852440744678</v>
      </c>
      <c r="G47" s="65">
        <v>0.5703971119133574</v>
      </c>
    </row>
    <row r="48" spans="1:9" x14ac:dyDescent="0.25">
      <c r="A48" s="91">
        <v>12</v>
      </c>
      <c r="B48" s="84" t="s">
        <v>208</v>
      </c>
      <c r="C48" s="85">
        <v>130.68785</v>
      </c>
      <c r="D48" s="85">
        <v>4505.0725903000002</v>
      </c>
      <c r="E48" s="87">
        <v>3707.7684510802414</v>
      </c>
      <c r="F48" s="87">
        <v>1630.3082998590335</v>
      </c>
      <c r="G48" s="65">
        <v>0.36782935582031334</v>
      </c>
    </row>
    <row r="51" spans="1:6" x14ac:dyDescent="0.25">
      <c r="A51" s="2" t="s">
        <v>232</v>
      </c>
      <c r="B51" s="13" t="s">
        <v>233</v>
      </c>
      <c r="C51" s="13" t="s">
        <v>234</v>
      </c>
    </row>
    <row r="54" spans="1:6" ht="90" x14ac:dyDescent="0.25">
      <c r="A54" s="23"/>
      <c r="B54" s="105" t="s">
        <v>242</v>
      </c>
      <c r="C54" s="105" t="s">
        <v>241</v>
      </c>
      <c r="D54" s="103" t="s">
        <v>243</v>
      </c>
    </row>
    <row r="55" spans="1:6" x14ac:dyDescent="0.25">
      <c r="A55" s="25" t="s">
        <v>235</v>
      </c>
      <c r="B55" s="106">
        <v>1.7008043076923081</v>
      </c>
      <c r="C55" s="106">
        <v>7.2301945000000005</v>
      </c>
      <c r="E55" s="13"/>
      <c r="F55" s="13"/>
    </row>
    <row r="56" spans="1:6" x14ac:dyDescent="0.25">
      <c r="A56" s="25" t="s">
        <v>246</v>
      </c>
      <c r="B56" s="107">
        <v>0.29089660401783141</v>
      </c>
      <c r="C56" s="107">
        <v>0.49157932736891219</v>
      </c>
    </row>
    <row r="57" spans="1:6" x14ac:dyDescent="0.25">
      <c r="A57" s="26" t="s">
        <v>236</v>
      </c>
      <c r="B57" s="108">
        <v>4076.7918467688601</v>
      </c>
      <c r="C57" s="108">
        <v>9038.555569642469</v>
      </c>
    </row>
    <row r="58" spans="1:6" x14ac:dyDescent="0.25">
      <c r="A58" s="26" t="s">
        <v>237</v>
      </c>
      <c r="B58" s="108">
        <v>1853.5030767774742</v>
      </c>
      <c r="C58" s="108">
        <v>3330.6680166245151</v>
      </c>
    </row>
    <row r="59" spans="1:6" x14ac:dyDescent="0.25">
      <c r="A59" s="25" t="s">
        <v>245</v>
      </c>
      <c r="B59" s="107">
        <v>0.46153846153846156</v>
      </c>
      <c r="C59" s="107">
        <v>0</v>
      </c>
    </row>
    <row r="60" spans="1:6" x14ac:dyDescent="0.25">
      <c r="A60" s="25" t="s">
        <v>238</v>
      </c>
      <c r="B60" s="109">
        <v>4.5</v>
      </c>
      <c r="C60" s="109">
        <v>3.0625</v>
      </c>
    </row>
    <row r="61" spans="1:6" x14ac:dyDescent="0.25">
      <c r="A61" s="25" t="s">
        <v>244</v>
      </c>
      <c r="B61" s="122">
        <v>0.26923076923076922</v>
      </c>
      <c r="C61" s="122">
        <v>0.38749999999999996</v>
      </c>
    </row>
    <row r="62" spans="1:6" x14ac:dyDescent="0.25">
      <c r="A62" s="110" t="s">
        <v>239</v>
      </c>
      <c r="B62" s="109">
        <v>1.1792328042328042</v>
      </c>
      <c r="C62" s="109">
        <v>1.5982142857142856</v>
      </c>
      <c r="D62" s="35"/>
      <c r="E62" s="35"/>
    </row>
    <row r="63" spans="1:6" x14ac:dyDescent="0.25">
      <c r="A63" s="26" t="s">
        <v>240</v>
      </c>
      <c r="B63" s="109">
        <v>1.25</v>
      </c>
      <c r="C63" s="109">
        <v>4.9270833333333321</v>
      </c>
    </row>
    <row r="64" spans="1:6" x14ac:dyDescent="0.25">
      <c r="A64" s="104" t="s">
        <v>247</v>
      </c>
    </row>
    <row r="65" spans="1:1" x14ac:dyDescent="0.25">
      <c r="A65" s="104" t="s">
        <v>248</v>
      </c>
    </row>
  </sheetData>
  <mergeCells count="1">
    <mergeCell ref="D19:F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5"/>
  <sheetViews>
    <sheetView zoomScale="80" zoomScaleNormal="80" workbookViewId="0">
      <selection activeCell="I7" sqref="I7"/>
    </sheetView>
  </sheetViews>
  <sheetFormatPr defaultRowHeight="15" x14ac:dyDescent="0.25"/>
  <cols>
    <col min="1" max="1" width="22" bestFit="1" customWidth="1"/>
    <col min="2" max="2" width="18.85546875" bestFit="1" customWidth="1"/>
    <col min="3" max="4" width="13.7109375" customWidth="1"/>
    <col min="5" max="5" width="13.7109375" bestFit="1" customWidth="1"/>
  </cols>
  <sheetData>
    <row r="1" spans="1:8" x14ac:dyDescent="0.25">
      <c r="A1" s="2" t="s">
        <v>87</v>
      </c>
    </row>
    <row r="2" spans="1:8" ht="30" x14ac:dyDescent="0.25">
      <c r="A2" s="3" t="s">
        <v>31</v>
      </c>
      <c r="B2" s="6" t="s">
        <v>43</v>
      </c>
      <c r="C2" s="6" t="s">
        <v>32</v>
      </c>
      <c r="D2" s="6" t="s">
        <v>34</v>
      </c>
      <c r="E2" s="7" t="s">
        <v>42</v>
      </c>
    </row>
    <row r="3" spans="1:8" x14ac:dyDescent="0.25">
      <c r="A3" t="s">
        <v>28</v>
      </c>
      <c r="B3" s="4">
        <v>6.2368421052631575</v>
      </c>
      <c r="C3" s="5">
        <f t="shared" ref="C3:C23" si="0">_xlfn.RANK.EQ(B3,$B$3:$B$23)</f>
        <v>1</v>
      </c>
      <c r="D3" s="5">
        <f t="shared" ref="D3:D23" si="1">_xlfn.RANK.EQ(E3,$E$3:$E$23)-C3</f>
        <v>0</v>
      </c>
      <c r="E3" s="8">
        <v>6.2368421052631575</v>
      </c>
      <c r="G3" s="13"/>
      <c r="H3" s="13"/>
    </row>
    <row r="4" spans="1:8" x14ac:dyDescent="0.25">
      <c r="A4" t="s">
        <v>16</v>
      </c>
      <c r="B4" s="4">
        <v>6.1842105263157894</v>
      </c>
      <c r="C4" s="5">
        <f t="shared" si="0"/>
        <v>2</v>
      </c>
      <c r="D4" s="5">
        <f t="shared" si="1"/>
        <v>0</v>
      </c>
      <c r="E4" s="8">
        <v>5.6578947368421053</v>
      </c>
      <c r="G4" s="13"/>
      <c r="H4" s="13"/>
    </row>
    <row r="5" spans="1:8" x14ac:dyDescent="0.25">
      <c r="A5" t="s">
        <v>9</v>
      </c>
      <c r="B5" s="4">
        <v>5.4473684210526319</v>
      </c>
      <c r="C5" s="5">
        <f t="shared" si="0"/>
        <v>3</v>
      </c>
      <c r="D5" s="5">
        <f t="shared" si="1"/>
        <v>0</v>
      </c>
      <c r="E5" s="8">
        <v>5.4473684210526319</v>
      </c>
      <c r="G5" s="13"/>
      <c r="H5" s="13"/>
    </row>
    <row r="6" spans="1:8" x14ac:dyDescent="0.25">
      <c r="A6" t="s">
        <v>24</v>
      </c>
      <c r="B6" s="4">
        <v>5.1315789473684212</v>
      </c>
      <c r="C6" s="5">
        <f t="shared" si="0"/>
        <v>4</v>
      </c>
      <c r="D6" s="5">
        <f t="shared" si="1"/>
        <v>2</v>
      </c>
      <c r="E6" s="8">
        <v>4.6052631578947372</v>
      </c>
      <c r="G6" s="13"/>
      <c r="H6" s="13"/>
    </row>
    <row r="7" spans="1:8" x14ac:dyDescent="0.25">
      <c r="A7" t="s">
        <v>10</v>
      </c>
      <c r="B7" s="4">
        <v>5.0263157894736841</v>
      </c>
      <c r="C7" s="5">
        <f t="shared" si="0"/>
        <v>5</v>
      </c>
      <c r="D7" s="5">
        <f t="shared" si="1"/>
        <v>-1</v>
      </c>
      <c r="E7" s="8">
        <v>5.0263157894736841</v>
      </c>
      <c r="G7" s="13"/>
      <c r="H7" s="13"/>
    </row>
    <row r="8" spans="1:8" x14ac:dyDescent="0.25">
      <c r="A8" t="s">
        <v>18</v>
      </c>
      <c r="B8" s="4">
        <v>5.0263157894736841</v>
      </c>
      <c r="C8" s="5">
        <f t="shared" si="0"/>
        <v>5</v>
      </c>
      <c r="D8" s="5">
        <f t="shared" si="1"/>
        <v>0</v>
      </c>
      <c r="E8" s="8">
        <v>4.9210526315789478</v>
      </c>
      <c r="G8" s="13"/>
      <c r="H8" s="13"/>
    </row>
    <row r="9" spans="1:8" x14ac:dyDescent="0.25">
      <c r="A9" t="s">
        <v>20</v>
      </c>
      <c r="B9" s="4">
        <v>4.3947368421052628</v>
      </c>
      <c r="C9" s="5">
        <f t="shared" si="0"/>
        <v>7</v>
      </c>
      <c r="D9" s="5">
        <f t="shared" si="1"/>
        <v>1</v>
      </c>
      <c r="E9" s="8">
        <v>4.3947368421052628</v>
      </c>
      <c r="G9" s="13"/>
      <c r="H9" s="13"/>
    </row>
    <row r="10" spans="1:8" x14ac:dyDescent="0.25">
      <c r="A10" t="s">
        <v>25</v>
      </c>
      <c r="B10" s="4">
        <v>4.2105263157894735</v>
      </c>
      <c r="C10" s="5">
        <f t="shared" si="0"/>
        <v>8</v>
      </c>
      <c r="D10" s="5">
        <f t="shared" si="1"/>
        <v>1</v>
      </c>
      <c r="E10" s="8">
        <v>4.2105263157894735</v>
      </c>
      <c r="G10" s="13"/>
      <c r="H10" s="13"/>
    </row>
    <row r="11" spans="1:8" x14ac:dyDescent="0.25">
      <c r="A11" t="s">
        <v>21</v>
      </c>
      <c r="B11" s="4">
        <v>4.1052631578947372</v>
      </c>
      <c r="C11" s="5">
        <f t="shared" si="0"/>
        <v>9</v>
      </c>
      <c r="D11" s="5">
        <f t="shared" si="1"/>
        <v>2</v>
      </c>
      <c r="E11" s="8">
        <v>3.5789473684210527</v>
      </c>
      <c r="G11" s="13"/>
      <c r="H11" s="13"/>
    </row>
    <row r="12" spans="1:8" x14ac:dyDescent="0.25">
      <c r="A12" t="s">
        <v>19</v>
      </c>
      <c r="B12" s="4">
        <v>4.0789473684210522</v>
      </c>
      <c r="C12" s="5">
        <f t="shared" si="0"/>
        <v>10</v>
      </c>
      <c r="D12" s="5">
        <f t="shared" si="1"/>
        <v>0</v>
      </c>
      <c r="E12" s="8">
        <v>4.0789473684210522</v>
      </c>
      <c r="G12" s="13"/>
      <c r="H12" s="13"/>
    </row>
    <row r="13" spans="1:8" x14ac:dyDescent="0.25">
      <c r="A13" t="s">
        <v>11</v>
      </c>
      <c r="B13" s="4">
        <v>3.9736842105263159</v>
      </c>
      <c r="C13" s="5">
        <f t="shared" si="0"/>
        <v>11</v>
      </c>
      <c r="D13" s="5">
        <f t="shared" si="1"/>
        <v>1</v>
      </c>
      <c r="E13" s="8">
        <v>3.4473684210526314</v>
      </c>
      <c r="G13" s="13"/>
      <c r="H13" s="13"/>
    </row>
    <row r="14" spans="1:8" x14ac:dyDescent="0.25">
      <c r="A14" t="s">
        <v>22</v>
      </c>
      <c r="B14" s="4">
        <v>3.9473684210526314</v>
      </c>
      <c r="C14" s="5">
        <f t="shared" si="0"/>
        <v>12</v>
      </c>
      <c r="D14" s="5">
        <f t="shared" si="1"/>
        <v>-5</v>
      </c>
      <c r="E14" s="8">
        <v>4.4736842105263159</v>
      </c>
      <c r="G14" s="13"/>
      <c r="H14" s="13"/>
    </row>
    <row r="15" spans="1:8" x14ac:dyDescent="0.25">
      <c r="A15" t="s">
        <v>23</v>
      </c>
      <c r="B15" s="4">
        <v>3.4210526315789473</v>
      </c>
      <c r="C15" s="5">
        <f t="shared" si="0"/>
        <v>13</v>
      </c>
      <c r="D15" s="5">
        <f t="shared" si="1"/>
        <v>0</v>
      </c>
      <c r="E15" s="8">
        <v>3.4210526315789473</v>
      </c>
      <c r="G15" s="13"/>
      <c r="H15" s="13"/>
    </row>
    <row r="16" spans="1:8" x14ac:dyDescent="0.25">
      <c r="A16" t="s">
        <v>13</v>
      </c>
      <c r="B16" s="4">
        <v>3.3157894736842106</v>
      </c>
      <c r="C16" s="5">
        <f t="shared" si="0"/>
        <v>14</v>
      </c>
      <c r="D16" s="5">
        <f t="shared" si="1"/>
        <v>2</v>
      </c>
      <c r="E16" s="8">
        <v>2.7894736842105261</v>
      </c>
      <c r="G16" s="13"/>
      <c r="H16" s="13"/>
    </row>
    <row r="17" spans="1:8" x14ac:dyDescent="0.25">
      <c r="A17" t="s">
        <v>8</v>
      </c>
      <c r="B17" s="4">
        <v>3.1315789473684212</v>
      </c>
      <c r="C17" s="5">
        <f t="shared" si="0"/>
        <v>15</v>
      </c>
      <c r="D17" s="5">
        <f t="shared" si="1"/>
        <v>4</v>
      </c>
      <c r="E17" s="8">
        <v>2.6052631578947367</v>
      </c>
      <c r="G17" s="13"/>
      <c r="H17" s="13"/>
    </row>
    <row r="18" spans="1:8" x14ac:dyDescent="0.25">
      <c r="A18" t="s">
        <v>14</v>
      </c>
      <c r="B18" s="4">
        <v>3.0263157894736841</v>
      </c>
      <c r="C18" s="5">
        <f t="shared" si="0"/>
        <v>16</v>
      </c>
      <c r="D18" s="5">
        <f t="shared" si="1"/>
        <v>-2</v>
      </c>
      <c r="E18" s="8">
        <v>3.0263157894736841</v>
      </c>
      <c r="G18" s="13"/>
      <c r="H18" s="13"/>
    </row>
    <row r="19" spans="1:8" x14ac:dyDescent="0.25">
      <c r="A19" t="s">
        <v>27</v>
      </c>
      <c r="B19" s="4">
        <v>2.7105263157894739</v>
      </c>
      <c r="C19" s="5">
        <f t="shared" si="0"/>
        <v>17</v>
      </c>
      <c r="D19" s="5">
        <f t="shared" si="1"/>
        <v>0</v>
      </c>
      <c r="E19" s="8">
        <v>2.7105263157894739</v>
      </c>
      <c r="G19" s="13"/>
      <c r="H19" s="13"/>
    </row>
    <row r="20" spans="1:8" x14ac:dyDescent="0.25">
      <c r="A20" t="s">
        <v>26</v>
      </c>
      <c r="B20" s="4">
        <v>2.6315789473684212</v>
      </c>
      <c r="C20" s="5">
        <f t="shared" si="0"/>
        <v>18</v>
      </c>
      <c r="D20" s="5">
        <f t="shared" si="1"/>
        <v>0</v>
      </c>
      <c r="E20" s="8">
        <v>2.6315789473684212</v>
      </c>
      <c r="G20" s="13"/>
      <c r="H20" s="13"/>
    </row>
    <row r="21" spans="1:8" x14ac:dyDescent="0.25">
      <c r="A21" t="s">
        <v>12</v>
      </c>
      <c r="B21" s="4">
        <v>2.5</v>
      </c>
      <c r="C21" s="5">
        <f t="shared" si="0"/>
        <v>19</v>
      </c>
      <c r="D21" s="5">
        <f t="shared" si="1"/>
        <v>1</v>
      </c>
      <c r="E21" s="8">
        <v>2.5</v>
      </c>
      <c r="G21" s="13"/>
      <c r="H21" s="13"/>
    </row>
    <row r="22" spans="1:8" x14ac:dyDescent="0.25">
      <c r="A22" t="s">
        <v>15</v>
      </c>
      <c r="B22" s="4">
        <v>2.3684210526315788</v>
      </c>
      <c r="C22" s="5">
        <f t="shared" si="0"/>
        <v>20</v>
      </c>
      <c r="D22" s="5">
        <f t="shared" si="1"/>
        <v>-5</v>
      </c>
      <c r="E22" s="8">
        <v>2.8947368421052633</v>
      </c>
      <c r="G22" s="13"/>
      <c r="H22" s="13"/>
    </row>
    <row r="23" spans="1:8" x14ac:dyDescent="0.25">
      <c r="A23" t="s">
        <v>17</v>
      </c>
      <c r="B23" s="4">
        <v>2.236842105263158</v>
      </c>
      <c r="C23" s="5">
        <f t="shared" si="0"/>
        <v>21</v>
      </c>
      <c r="D23" s="5">
        <f t="shared" si="1"/>
        <v>0</v>
      </c>
      <c r="E23" s="8">
        <v>2.236842105263158</v>
      </c>
      <c r="G23" s="13"/>
      <c r="H23" s="13"/>
    </row>
    <row r="24" spans="1:8" x14ac:dyDescent="0.25">
      <c r="A24" t="s">
        <v>29</v>
      </c>
      <c r="B24" s="4">
        <v>8.1538461538461533</v>
      </c>
      <c r="C24" s="4"/>
      <c r="D24" s="4"/>
      <c r="E24" s="8">
        <v>8.1538461538461533</v>
      </c>
      <c r="G24" s="13"/>
      <c r="H24" s="13"/>
    </row>
    <row r="25" spans="1:8" x14ac:dyDescent="0.25">
      <c r="A25" t="s">
        <v>30</v>
      </c>
      <c r="B25" s="4">
        <v>9.615384615384615</v>
      </c>
      <c r="C25" s="4"/>
      <c r="D25" s="4"/>
      <c r="E25" s="8">
        <v>8.8461538461538467</v>
      </c>
      <c r="G25" s="13"/>
      <c r="H25" s="13"/>
    </row>
  </sheetData>
  <sortState ref="A3:E23">
    <sortCondition descending="1" ref="B3:B23"/>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5"/>
  <sheetViews>
    <sheetView zoomScale="80" zoomScaleNormal="80" workbookViewId="0">
      <selection activeCell="O14" sqref="O14:AN18"/>
    </sheetView>
  </sheetViews>
  <sheetFormatPr defaultRowHeight="15" x14ac:dyDescent="0.25"/>
  <cols>
    <col min="1" max="1" width="22" bestFit="1" customWidth="1"/>
    <col min="2" max="2" width="18.85546875" bestFit="1" customWidth="1"/>
    <col min="3" max="4" width="13.7109375" customWidth="1"/>
    <col min="5" max="5" width="13.7109375" bestFit="1" customWidth="1"/>
  </cols>
  <sheetData>
    <row r="1" spans="1:8" x14ac:dyDescent="0.25">
      <c r="A1" s="2" t="s">
        <v>44</v>
      </c>
    </row>
    <row r="2" spans="1:8" ht="30" x14ac:dyDescent="0.25">
      <c r="A2" s="3" t="s">
        <v>31</v>
      </c>
      <c r="B2" s="6" t="s">
        <v>523</v>
      </c>
      <c r="C2" s="6" t="s">
        <v>32</v>
      </c>
      <c r="D2" s="6" t="s">
        <v>34</v>
      </c>
      <c r="E2" s="7" t="s">
        <v>77</v>
      </c>
    </row>
    <row r="3" spans="1:8" x14ac:dyDescent="0.25">
      <c r="A3" t="s">
        <v>28</v>
      </c>
      <c r="B3" s="4">
        <v>4.4281663297348652</v>
      </c>
      <c r="C3" s="5">
        <f t="shared" ref="C3:C23" si="0">_xlfn.RANK.EQ(B3,$B$3:$B$23)</f>
        <v>1</v>
      </c>
      <c r="D3" s="5">
        <f t="shared" ref="D3:D23" si="1">_xlfn.RANK.EQ(E3,$E$3:$E$23)-C3</f>
        <v>0</v>
      </c>
      <c r="E3" s="8">
        <v>4.3427074110628965</v>
      </c>
      <c r="G3" s="13"/>
      <c r="H3" s="13"/>
    </row>
    <row r="4" spans="1:8" x14ac:dyDescent="0.25">
      <c r="A4" t="s">
        <v>24</v>
      </c>
      <c r="B4" s="4">
        <v>4.1881114873700884</v>
      </c>
      <c r="C4" s="5">
        <f t="shared" si="0"/>
        <v>2</v>
      </c>
      <c r="D4" s="5">
        <f t="shared" si="1"/>
        <v>2</v>
      </c>
      <c r="E4" s="8">
        <v>4.0827856225217261</v>
      </c>
      <c r="G4" s="13"/>
      <c r="H4" s="13"/>
    </row>
    <row r="5" spans="1:8" x14ac:dyDescent="0.25">
      <c r="A5" t="s">
        <v>19</v>
      </c>
      <c r="B5" s="4">
        <v>4.128726138455745</v>
      </c>
      <c r="C5" s="5">
        <f t="shared" si="0"/>
        <v>3</v>
      </c>
      <c r="D5" s="5">
        <f t="shared" si="1"/>
        <v>0</v>
      </c>
      <c r="E5" s="8">
        <v>4.0989760861530948</v>
      </c>
      <c r="G5" s="13"/>
      <c r="H5" s="13"/>
    </row>
    <row r="6" spans="1:8" x14ac:dyDescent="0.25">
      <c r="A6" t="s">
        <v>22</v>
      </c>
      <c r="B6" s="4">
        <v>4.0841344878211663</v>
      </c>
      <c r="C6" s="5">
        <f t="shared" si="0"/>
        <v>4</v>
      </c>
      <c r="D6" s="5">
        <f t="shared" si="1"/>
        <v>-2</v>
      </c>
      <c r="E6" s="8">
        <v>4.2135280970411859</v>
      </c>
      <c r="G6" s="13"/>
      <c r="H6" s="13"/>
    </row>
    <row r="7" spans="1:8" x14ac:dyDescent="0.25">
      <c r="A7" t="s">
        <v>16</v>
      </c>
      <c r="B7" s="4">
        <v>3.9035408624987591</v>
      </c>
      <c r="C7" s="5">
        <f t="shared" si="0"/>
        <v>5</v>
      </c>
      <c r="D7" s="5">
        <f t="shared" si="1"/>
        <v>1</v>
      </c>
      <c r="E7" s="8">
        <v>3.6952771453892344</v>
      </c>
      <c r="G7" s="13"/>
      <c r="H7" s="13"/>
    </row>
    <row r="8" spans="1:8" x14ac:dyDescent="0.25">
      <c r="A8" t="s">
        <v>10</v>
      </c>
      <c r="B8" s="4">
        <v>3.6561902854365389</v>
      </c>
      <c r="C8" s="5">
        <f t="shared" si="0"/>
        <v>6</v>
      </c>
      <c r="D8" s="5">
        <f t="shared" si="1"/>
        <v>-1</v>
      </c>
      <c r="E8" s="8">
        <v>3.7550409746693338</v>
      </c>
      <c r="G8" s="13"/>
      <c r="H8" s="13"/>
    </row>
    <row r="9" spans="1:8" x14ac:dyDescent="0.25">
      <c r="A9" t="s">
        <v>18</v>
      </c>
      <c r="B9" s="4">
        <v>3.6400867832524195</v>
      </c>
      <c r="C9" s="5">
        <f t="shared" si="0"/>
        <v>7</v>
      </c>
      <c r="D9" s="5">
        <f t="shared" si="1"/>
        <v>2</v>
      </c>
      <c r="E9" s="8">
        <v>3.5941688392451683</v>
      </c>
      <c r="G9" s="13"/>
      <c r="H9" s="13"/>
    </row>
    <row r="10" spans="1:8" x14ac:dyDescent="0.25">
      <c r="A10" t="s">
        <v>13</v>
      </c>
      <c r="B10" s="4">
        <v>3.582421252207511</v>
      </c>
      <c r="C10" s="5">
        <f t="shared" si="0"/>
        <v>8</v>
      </c>
      <c r="D10" s="5">
        <f t="shared" si="1"/>
        <v>0</v>
      </c>
      <c r="E10" s="8">
        <v>3.6427546768213905</v>
      </c>
      <c r="G10" s="13"/>
      <c r="H10" s="13"/>
    </row>
    <row r="11" spans="1:8" x14ac:dyDescent="0.25">
      <c r="A11" t="s">
        <v>15</v>
      </c>
      <c r="B11" s="4">
        <v>3.5725733073290646</v>
      </c>
      <c r="C11" s="5">
        <f t="shared" si="0"/>
        <v>9</v>
      </c>
      <c r="D11" s="5">
        <f t="shared" si="1"/>
        <v>-2</v>
      </c>
      <c r="E11" s="8">
        <v>3.6716773544819068</v>
      </c>
      <c r="G11" s="13"/>
      <c r="H11" s="13"/>
    </row>
    <row r="12" spans="1:8" x14ac:dyDescent="0.25">
      <c r="A12" t="s">
        <v>11</v>
      </c>
      <c r="B12" s="4">
        <v>3.4623186815109817</v>
      </c>
      <c r="C12" s="5">
        <f t="shared" si="0"/>
        <v>10</v>
      </c>
      <c r="D12" s="5">
        <f t="shared" si="1"/>
        <v>8</v>
      </c>
      <c r="E12" s="8">
        <v>3.0220099860392819</v>
      </c>
      <c r="G12" s="13"/>
      <c r="H12" s="13"/>
    </row>
    <row r="13" spans="1:8" x14ac:dyDescent="0.25">
      <c r="A13" t="s">
        <v>23</v>
      </c>
      <c r="B13" s="4">
        <v>3.3981333350524912</v>
      </c>
      <c r="C13" s="5">
        <f t="shared" si="0"/>
        <v>11</v>
      </c>
      <c r="D13" s="5">
        <f t="shared" si="1"/>
        <v>0</v>
      </c>
      <c r="E13" s="8">
        <v>3.4521140650755289</v>
      </c>
      <c r="G13" s="13"/>
      <c r="H13" s="13"/>
    </row>
    <row r="14" spans="1:8" x14ac:dyDescent="0.25">
      <c r="A14" t="s">
        <v>26</v>
      </c>
      <c r="B14" s="4">
        <v>3.3420990495798417</v>
      </c>
      <c r="C14" s="5">
        <f t="shared" si="0"/>
        <v>13</v>
      </c>
      <c r="D14" s="5">
        <f t="shared" si="1"/>
        <v>1</v>
      </c>
      <c r="E14" s="8">
        <v>3.2225399855009336</v>
      </c>
      <c r="G14" s="13"/>
      <c r="H14" s="13"/>
    </row>
    <row r="15" spans="1:8" x14ac:dyDescent="0.25">
      <c r="A15" t="s">
        <v>8</v>
      </c>
      <c r="B15" s="4">
        <v>3.3328465486826317</v>
      </c>
      <c r="C15" s="5">
        <f t="shared" si="0"/>
        <v>14</v>
      </c>
      <c r="D15" s="5">
        <f t="shared" si="1"/>
        <v>2</v>
      </c>
      <c r="E15" s="8">
        <v>3.1717577281039544</v>
      </c>
      <c r="G15" s="13"/>
      <c r="H15" s="13"/>
    </row>
    <row r="16" spans="1:8" x14ac:dyDescent="0.25">
      <c r="A16" t="s">
        <v>20</v>
      </c>
      <c r="B16" s="4">
        <v>3.3524116641079358</v>
      </c>
      <c r="C16" s="5">
        <f t="shared" si="0"/>
        <v>12</v>
      </c>
      <c r="D16" s="5">
        <f t="shared" si="1"/>
        <v>-2</v>
      </c>
      <c r="E16" s="8">
        <v>3.4770160773321397</v>
      </c>
      <c r="G16" s="13"/>
      <c r="H16" s="13"/>
    </row>
    <row r="17" spans="1:39" x14ac:dyDescent="0.25">
      <c r="A17" t="s">
        <v>25</v>
      </c>
      <c r="B17" s="4">
        <v>3.3215334244336523</v>
      </c>
      <c r="C17" s="5">
        <f t="shared" si="0"/>
        <v>15</v>
      </c>
      <c r="D17" s="5">
        <f t="shared" si="1"/>
        <v>-2</v>
      </c>
      <c r="E17" s="8">
        <v>3.2583558935583934</v>
      </c>
      <c r="G17" s="13"/>
      <c r="H17" s="13"/>
    </row>
    <row r="18" spans="1:39" x14ac:dyDescent="0.25">
      <c r="A18" t="s">
        <v>9</v>
      </c>
      <c r="B18" s="4">
        <v>3.2971872428473912</v>
      </c>
      <c r="C18" s="5">
        <f t="shared" si="0"/>
        <v>16</v>
      </c>
      <c r="D18" s="5">
        <f t="shared" si="1"/>
        <v>-4</v>
      </c>
      <c r="E18" s="8">
        <v>3.3275443995671861</v>
      </c>
      <c r="G18" s="13"/>
      <c r="H18" s="13"/>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39" x14ac:dyDescent="0.25">
      <c r="A19" t="s">
        <v>27</v>
      </c>
      <c r="B19" s="4">
        <v>3.2382951258814523</v>
      </c>
      <c r="C19" s="5">
        <f t="shared" si="0"/>
        <v>17</v>
      </c>
      <c r="D19" s="5">
        <f t="shared" si="1"/>
        <v>-2</v>
      </c>
      <c r="E19" s="8">
        <v>3.2176976481176132</v>
      </c>
      <c r="G19" s="13"/>
      <c r="H19" s="13"/>
    </row>
    <row r="20" spans="1:39" x14ac:dyDescent="0.25">
      <c r="A20" t="s">
        <v>14</v>
      </c>
      <c r="B20" s="4">
        <v>3.0602041770262249</v>
      </c>
      <c r="C20" s="5">
        <f t="shared" si="0"/>
        <v>18</v>
      </c>
      <c r="D20" s="5">
        <f t="shared" si="1"/>
        <v>-1</v>
      </c>
      <c r="E20" s="8">
        <v>3.0553801001676422</v>
      </c>
      <c r="G20" s="13"/>
      <c r="H20" s="13"/>
    </row>
    <row r="21" spans="1:39" x14ac:dyDescent="0.25">
      <c r="A21" t="s">
        <v>21</v>
      </c>
      <c r="B21" s="4">
        <v>3.0188534187781384</v>
      </c>
      <c r="C21" s="5">
        <f t="shared" si="0"/>
        <v>19</v>
      </c>
      <c r="D21" s="5">
        <f t="shared" si="1"/>
        <v>0</v>
      </c>
      <c r="E21" s="8">
        <v>2.8980019503121555</v>
      </c>
      <c r="G21" s="13"/>
      <c r="H21" s="13"/>
    </row>
    <row r="22" spans="1:39" x14ac:dyDescent="0.25">
      <c r="A22" t="s">
        <v>17</v>
      </c>
      <c r="B22" s="4">
        <v>2.6666707635775979</v>
      </c>
      <c r="C22" s="5">
        <f t="shared" si="0"/>
        <v>20</v>
      </c>
      <c r="D22" s="5">
        <f t="shared" si="1"/>
        <v>0</v>
      </c>
      <c r="E22" s="8">
        <v>2.5990919584125476</v>
      </c>
      <c r="G22" s="13"/>
      <c r="H22" s="13"/>
    </row>
    <row r="23" spans="1:39" x14ac:dyDescent="0.25">
      <c r="A23" t="s">
        <v>12</v>
      </c>
      <c r="B23" s="4">
        <v>2.1124651218973445</v>
      </c>
      <c r="C23" s="5">
        <f t="shared" si="0"/>
        <v>21</v>
      </c>
      <c r="D23" s="5">
        <f t="shared" si="1"/>
        <v>0</v>
      </c>
      <c r="E23" s="8">
        <v>2.0935888869891821</v>
      </c>
      <c r="G23" s="13"/>
      <c r="H23" s="13"/>
    </row>
    <row r="24" spans="1:39" x14ac:dyDescent="0.25">
      <c r="A24" t="s">
        <v>29</v>
      </c>
      <c r="B24" s="4">
        <v>9.3465306946659297</v>
      </c>
      <c r="C24" s="4"/>
      <c r="D24" s="4"/>
      <c r="E24" s="8">
        <v>9.3465306946659297</v>
      </c>
      <c r="G24" s="13"/>
      <c r="H24" s="13"/>
    </row>
    <row r="25" spans="1:39" x14ac:dyDescent="0.25">
      <c r="A25" t="s">
        <v>30</v>
      </c>
      <c r="B25" s="4">
        <v>9.8264753038732611</v>
      </c>
      <c r="C25" s="4"/>
      <c r="D25" s="4"/>
      <c r="E25" s="8">
        <v>9.6341676115655694</v>
      </c>
      <c r="G25" s="13"/>
      <c r="H25" s="13"/>
    </row>
  </sheetData>
  <sortState ref="A3:E23">
    <sortCondition descending="1" ref="B3:B23"/>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82"/>
  <sheetViews>
    <sheetView zoomScale="60" zoomScaleNormal="60" workbookViewId="0">
      <selection activeCell="G8" sqref="G8"/>
    </sheetView>
  </sheetViews>
  <sheetFormatPr defaultRowHeight="15" x14ac:dyDescent="0.25"/>
  <cols>
    <col min="1" max="1" width="22" bestFit="1" customWidth="1"/>
    <col min="2" max="2" width="41.42578125" customWidth="1"/>
    <col min="3" max="4" width="13.7109375" customWidth="1"/>
    <col min="5" max="5" width="13.7109375" bestFit="1" customWidth="1"/>
    <col min="6" max="23" width="9.140625" customWidth="1"/>
    <col min="24" max="24" width="3.85546875" customWidth="1"/>
  </cols>
  <sheetData>
    <row r="2" spans="1:26" ht="92.25" x14ac:dyDescent="0.25">
      <c r="A2" s="17" t="s">
        <v>61</v>
      </c>
      <c r="B2" s="9" t="s">
        <v>62</v>
      </c>
      <c r="C2" s="9" t="s">
        <v>8</v>
      </c>
      <c r="D2" s="9" t="s">
        <v>9</v>
      </c>
      <c r="E2" s="9" t="s">
        <v>10</v>
      </c>
      <c r="F2" s="9" t="s">
        <v>11</v>
      </c>
      <c r="G2" s="9" t="s">
        <v>12</v>
      </c>
      <c r="H2" s="9" t="s">
        <v>13</v>
      </c>
      <c r="I2" s="9" t="s">
        <v>14</v>
      </c>
      <c r="J2" s="9" t="s">
        <v>15</v>
      </c>
      <c r="K2" s="9" t="s">
        <v>16</v>
      </c>
      <c r="L2" s="9" t="s">
        <v>17</v>
      </c>
      <c r="M2" s="9" t="s">
        <v>18</v>
      </c>
      <c r="N2" s="9" t="s">
        <v>19</v>
      </c>
      <c r="O2" s="9" t="s">
        <v>20</v>
      </c>
      <c r="P2" s="9" t="s">
        <v>21</v>
      </c>
      <c r="Q2" s="9" t="s">
        <v>22</v>
      </c>
      <c r="R2" s="9" t="s">
        <v>23</v>
      </c>
      <c r="S2" s="9" t="s">
        <v>24</v>
      </c>
      <c r="T2" s="9" t="s">
        <v>25</v>
      </c>
      <c r="U2" s="9" t="s">
        <v>26</v>
      </c>
      <c r="V2" s="9" t="s">
        <v>27</v>
      </c>
      <c r="W2" s="9" t="s">
        <v>28</v>
      </c>
      <c r="X2" s="9"/>
      <c r="Y2" s="9" t="s">
        <v>29</v>
      </c>
      <c r="Z2" s="9" t="s">
        <v>30</v>
      </c>
    </row>
    <row r="3" spans="1:26" x14ac:dyDescent="0.25">
      <c r="B3" s="10"/>
      <c r="C3" s="11"/>
      <c r="D3" s="11"/>
      <c r="E3" s="11"/>
      <c r="F3" s="11"/>
      <c r="G3" s="11"/>
      <c r="H3" s="11"/>
      <c r="I3" s="11"/>
      <c r="J3" s="11"/>
      <c r="K3" s="11"/>
      <c r="L3" s="11"/>
      <c r="M3" s="11"/>
      <c r="N3" s="11"/>
      <c r="O3" s="11"/>
      <c r="P3" s="11"/>
      <c r="Q3" s="11"/>
      <c r="R3" s="11"/>
      <c r="S3" s="11"/>
      <c r="T3" s="11"/>
      <c r="U3" s="11"/>
      <c r="V3" s="11"/>
      <c r="W3" s="11"/>
      <c r="X3" s="11"/>
      <c r="Y3" s="11"/>
      <c r="Z3" s="11"/>
    </row>
    <row r="4" spans="1:26" ht="92.25" x14ac:dyDescent="0.25">
      <c r="B4" s="10"/>
      <c r="C4" s="9" t="s">
        <v>15</v>
      </c>
      <c r="D4" s="9" t="s">
        <v>11</v>
      </c>
      <c r="E4" s="9" t="s">
        <v>9</v>
      </c>
      <c r="F4" s="9" t="s">
        <v>19</v>
      </c>
      <c r="G4" s="9" t="s">
        <v>16</v>
      </c>
      <c r="H4" s="9" t="s">
        <v>18</v>
      </c>
      <c r="I4" s="9" t="s">
        <v>13</v>
      </c>
      <c r="J4" s="9" t="s">
        <v>14</v>
      </c>
      <c r="K4" s="9" t="s">
        <v>10</v>
      </c>
      <c r="L4" s="9" t="s">
        <v>20</v>
      </c>
      <c r="M4" s="9" t="s">
        <v>28</v>
      </c>
      <c r="N4" s="9" t="s">
        <v>8</v>
      </c>
      <c r="O4" s="9" t="s">
        <v>27</v>
      </c>
      <c r="P4" s="9" t="s">
        <v>17</v>
      </c>
      <c r="Q4" s="9" t="s">
        <v>22</v>
      </c>
      <c r="R4" s="9" t="s">
        <v>21</v>
      </c>
      <c r="S4" s="9" t="s">
        <v>23</v>
      </c>
      <c r="T4" s="9" t="s">
        <v>24</v>
      </c>
      <c r="U4" s="9" t="s">
        <v>25</v>
      </c>
      <c r="V4" s="9" t="s">
        <v>26</v>
      </c>
      <c r="W4" s="9" t="s">
        <v>12</v>
      </c>
      <c r="X4" s="9"/>
      <c r="Y4" s="9" t="s">
        <v>29</v>
      </c>
      <c r="Z4" s="9" t="s">
        <v>30</v>
      </c>
    </row>
    <row r="5" spans="1:26" x14ac:dyDescent="0.25">
      <c r="A5" t="s">
        <v>63</v>
      </c>
      <c r="B5" s="12" t="s">
        <v>46</v>
      </c>
      <c r="C5" s="13">
        <v>6.3543750000000001</v>
      </c>
      <c r="D5" s="13">
        <v>5.2068750000000001</v>
      </c>
      <c r="E5" s="13">
        <v>5.0012500000000006</v>
      </c>
      <c r="F5" s="13">
        <v>4.8968750000000005</v>
      </c>
      <c r="G5" s="13">
        <v>4.6887500000000006</v>
      </c>
      <c r="H5" s="13">
        <v>4.6887500000000006</v>
      </c>
      <c r="I5" s="13">
        <v>4.6881250000000003</v>
      </c>
      <c r="J5" s="13">
        <v>4.6865625</v>
      </c>
      <c r="K5" s="13">
        <v>4.375</v>
      </c>
      <c r="L5" s="13">
        <v>4.375</v>
      </c>
      <c r="M5" s="13">
        <v>4.375</v>
      </c>
      <c r="N5" s="13">
        <v>4.2718749999999996</v>
      </c>
      <c r="O5" s="13">
        <v>4.2718749999999996</v>
      </c>
      <c r="P5" s="13">
        <v>4.0637499999999998</v>
      </c>
      <c r="Q5" s="13">
        <v>3.9593749999999996</v>
      </c>
      <c r="R5" s="13">
        <v>3.9581249999999999</v>
      </c>
      <c r="S5" s="13">
        <v>3.9581249999999999</v>
      </c>
      <c r="T5" s="13">
        <v>3.3331249999999999</v>
      </c>
      <c r="U5" s="13">
        <v>3.125</v>
      </c>
      <c r="V5" s="13">
        <v>3.125</v>
      </c>
      <c r="W5" s="13">
        <v>1.9042857142857144</v>
      </c>
      <c r="X5" s="13"/>
      <c r="Y5" s="13">
        <v>9.7635714285714279</v>
      </c>
      <c r="Z5" s="13">
        <v>9.7635714285714279</v>
      </c>
    </row>
    <row r="6" spans="1:26" x14ac:dyDescent="0.25">
      <c r="B6" s="20" t="s">
        <v>75</v>
      </c>
      <c r="C6" s="21">
        <v>1</v>
      </c>
      <c r="D6" s="21">
        <v>2</v>
      </c>
      <c r="E6" s="21">
        <v>3</v>
      </c>
      <c r="F6" s="21">
        <v>4</v>
      </c>
      <c r="G6" s="21">
        <v>5</v>
      </c>
      <c r="H6" s="21">
        <v>5</v>
      </c>
      <c r="I6" s="21">
        <v>7</v>
      </c>
      <c r="J6" s="21">
        <v>8</v>
      </c>
      <c r="K6" s="21">
        <v>9</v>
      </c>
      <c r="L6" s="21">
        <v>9</v>
      </c>
      <c r="M6" s="21">
        <v>9</v>
      </c>
      <c r="N6" s="21">
        <v>12</v>
      </c>
      <c r="O6" s="21">
        <v>12</v>
      </c>
      <c r="P6" s="21">
        <v>14</v>
      </c>
      <c r="Q6" s="21">
        <v>15</v>
      </c>
      <c r="R6" s="21">
        <v>16</v>
      </c>
      <c r="S6" s="21">
        <v>16</v>
      </c>
      <c r="T6" s="21">
        <v>18</v>
      </c>
      <c r="U6" s="21">
        <v>19</v>
      </c>
      <c r="V6" s="21">
        <v>19</v>
      </c>
      <c r="W6" s="21">
        <v>21</v>
      </c>
      <c r="X6" s="21"/>
      <c r="Y6" s="13"/>
      <c r="Z6" s="13"/>
    </row>
    <row r="7" spans="1:26" x14ac:dyDescent="0.25">
      <c r="B7" s="20" t="s">
        <v>76</v>
      </c>
      <c r="C7" s="21">
        <v>0</v>
      </c>
      <c r="D7" s="21">
        <v>2</v>
      </c>
      <c r="E7" s="21">
        <v>-1</v>
      </c>
      <c r="F7" s="21">
        <v>-1</v>
      </c>
      <c r="G7" s="21">
        <v>0</v>
      </c>
      <c r="H7" s="21">
        <v>0</v>
      </c>
      <c r="I7" s="21">
        <v>0</v>
      </c>
      <c r="J7" s="21">
        <v>0</v>
      </c>
      <c r="K7" s="21">
        <v>0</v>
      </c>
      <c r="L7" s="21">
        <v>0</v>
      </c>
      <c r="M7" s="21">
        <v>0</v>
      </c>
      <c r="N7" s="21">
        <v>0</v>
      </c>
      <c r="O7" s="21">
        <v>0</v>
      </c>
      <c r="P7" s="21">
        <v>0</v>
      </c>
      <c r="Q7" s="21">
        <v>0</v>
      </c>
      <c r="R7" s="21">
        <v>0</v>
      </c>
      <c r="S7" s="21">
        <v>0</v>
      </c>
      <c r="T7" s="21">
        <v>0</v>
      </c>
      <c r="U7" s="21">
        <v>0</v>
      </c>
      <c r="V7" s="21">
        <v>0</v>
      </c>
      <c r="W7" s="21">
        <v>0</v>
      </c>
      <c r="X7" s="21"/>
      <c r="Y7" s="13"/>
      <c r="Z7" s="13"/>
    </row>
    <row r="8" spans="1:26" x14ac:dyDescent="0.25">
      <c r="B8" s="20"/>
      <c r="C8">
        <v>1</v>
      </c>
      <c r="D8">
        <v>4</v>
      </c>
      <c r="E8">
        <v>2</v>
      </c>
      <c r="F8">
        <v>3</v>
      </c>
      <c r="G8">
        <v>5</v>
      </c>
      <c r="H8">
        <v>5</v>
      </c>
      <c r="I8">
        <v>7</v>
      </c>
      <c r="J8">
        <v>8</v>
      </c>
      <c r="K8">
        <v>9</v>
      </c>
      <c r="L8">
        <v>9</v>
      </c>
      <c r="M8">
        <v>9</v>
      </c>
      <c r="N8">
        <v>12</v>
      </c>
      <c r="O8">
        <v>12</v>
      </c>
      <c r="P8">
        <v>14</v>
      </c>
      <c r="Q8">
        <v>15</v>
      </c>
      <c r="R8">
        <v>16</v>
      </c>
      <c r="S8">
        <v>16</v>
      </c>
      <c r="T8">
        <v>18</v>
      </c>
      <c r="U8">
        <v>19</v>
      </c>
      <c r="V8">
        <v>19</v>
      </c>
      <c r="W8">
        <v>21</v>
      </c>
      <c r="Y8" s="13"/>
      <c r="Z8" s="13"/>
    </row>
    <row r="9" spans="1:26" ht="92.25" x14ac:dyDescent="0.25">
      <c r="B9" s="20"/>
      <c r="C9" s="9" t="s">
        <v>17</v>
      </c>
      <c r="D9" s="9" t="s">
        <v>11</v>
      </c>
      <c r="E9" s="9" t="s">
        <v>13</v>
      </c>
      <c r="F9" s="9" t="s">
        <v>15</v>
      </c>
      <c r="G9" s="9" t="s">
        <v>16</v>
      </c>
      <c r="H9" s="9" t="s">
        <v>19</v>
      </c>
      <c r="I9" s="9" t="s">
        <v>22</v>
      </c>
      <c r="J9" s="9" t="s">
        <v>8</v>
      </c>
      <c r="K9" s="9" t="s">
        <v>9</v>
      </c>
      <c r="L9" s="9" t="s">
        <v>10</v>
      </c>
      <c r="M9" s="9" t="s">
        <v>12</v>
      </c>
      <c r="N9" s="9" t="s">
        <v>14</v>
      </c>
      <c r="O9" s="9" t="s">
        <v>18</v>
      </c>
      <c r="P9" s="9" t="s">
        <v>20</v>
      </c>
      <c r="Q9" s="9" t="s">
        <v>21</v>
      </c>
      <c r="R9" s="9" t="s">
        <v>23</v>
      </c>
      <c r="S9" s="9" t="s">
        <v>24</v>
      </c>
      <c r="T9" s="9" t="s">
        <v>25</v>
      </c>
      <c r="U9" s="9" t="s">
        <v>26</v>
      </c>
      <c r="V9" s="9" t="s">
        <v>27</v>
      </c>
      <c r="W9" s="9" t="s">
        <v>28</v>
      </c>
      <c r="X9" s="9"/>
      <c r="Y9" s="9" t="s">
        <v>29</v>
      </c>
      <c r="Z9" s="9" t="s">
        <v>30</v>
      </c>
    </row>
    <row r="10" spans="1:26" x14ac:dyDescent="0.25">
      <c r="A10" t="s">
        <v>64</v>
      </c>
      <c r="B10" s="12" t="s">
        <v>47</v>
      </c>
      <c r="C10" s="13">
        <v>1.8181818181818181</v>
      </c>
      <c r="D10" s="13">
        <v>0.90909090909090906</v>
      </c>
      <c r="E10" s="13">
        <v>0.90909090909090906</v>
      </c>
      <c r="F10" s="13">
        <v>0.90909090909090906</v>
      </c>
      <c r="G10" s="13">
        <v>0.90909090909090906</v>
      </c>
      <c r="H10" s="13">
        <v>0.90909090909090906</v>
      </c>
      <c r="I10" s="13">
        <v>0.90909090909090906</v>
      </c>
      <c r="J10" s="13">
        <v>0</v>
      </c>
      <c r="K10" s="13">
        <v>0</v>
      </c>
      <c r="L10" s="13">
        <v>0</v>
      </c>
      <c r="M10" s="13">
        <v>0</v>
      </c>
      <c r="N10" s="13">
        <v>0</v>
      </c>
      <c r="O10" s="13">
        <v>0</v>
      </c>
      <c r="P10" s="13">
        <v>0</v>
      </c>
      <c r="Q10" s="13">
        <v>0</v>
      </c>
      <c r="R10" s="13">
        <v>0</v>
      </c>
      <c r="S10" s="13">
        <v>0</v>
      </c>
      <c r="T10" s="13">
        <v>0</v>
      </c>
      <c r="U10" s="13">
        <v>0</v>
      </c>
      <c r="V10" s="13">
        <v>0</v>
      </c>
      <c r="W10" s="13">
        <v>0</v>
      </c>
      <c r="X10" s="13"/>
      <c r="Y10" s="13">
        <v>9.0909090909090917</v>
      </c>
      <c r="Z10" s="13">
        <v>10</v>
      </c>
    </row>
    <row r="11" spans="1:26" x14ac:dyDescent="0.25">
      <c r="B11" s="20" t="s">
        <v>75</v>
      </c>
      <c r="C11" s="21">
        <v>1</v>
      </c>
      <c r="D11" s="21">
        <v>2</v>
      </c>
      <c r="E11" s="21">
        <v>2</v>
      </c>
      <c r="F11" s="21">
        <v>2</v>
      </c>
      <c r="G11" s="21">
        <v>2</v>
      </c>
      <c r="H11" s="21">
        <v>2</v>
      </c>
      <c r="I11" s="21">
        <v>2</v>
      </c>
      <c r="J11" s="21">
        <v>8</v>
      </c>
      <c r="K11" s="21">
        <v>8</v>
      </c>
      <c r="L11" s="21">
        <v>8</v>
      </c>
      <c r="M11" s="21">
        <v>8</v>
      </c>
      <c r="N11" s="21">
        <v>8</v>
      </c>
      <c r="O11" s="21">
        <v>8</v>
      </c>
      <c r="P11" s="21">
        <v>8</v>
      </c>
      <c r="Q11" s="21">
        <v>8</v>
      </c>
      <c r="R11" s="21">
        <v>8</v>
      </c>
      <c r="S11" s="21">
        <v>8</v>
      </c>
      <c r="T11" s="21">
        <v>8</v>
      </c>
      <c r="U11" s="21">
        <v>8</v>
      </c>
      <c r="V11" s="21">
        <v>8</v>
      </c>
      <c r="W11" s="21">
        <v>8</v>
      </c>
      <c r="X11" s="21"/>
      <c r="Y11" s="13"/>
      <c r="Z11" s="13"/>
    </row>
    <row r="12" spans="1:26" x14ac:dyDescent="0.25">
      <c r="B12" s="20" t="s">
        <v>76</v>
      </c>
      <c r="C12" s="21">
        <v>0</v>
      </c>
      <c r="D12" s="21">
        <v>5</v>
      </c>
      <c r="E12" s="21">
        <v>-1</v>
      </c>
      <c r="F12" s="21">
        <v>-1</v>
      </c>
      <c r="G12" s="21">
        <v>-1</v>
      </c>
      <c r="H12" s="21">
        <v>-1</v>
      </c>
      <c r="I12" s="21">
        <v>-1</v>
      </c>
      <c r="J12" s="21">
        <v>-1</v>
      </c>
      <c r="K12" s="21">
        <v>-1</v>
      </c>
      <c r="L12" s="21">
        <v>-1</v>
      </c>
      <c r="M12" s="21">
        <v>-1</v>
      </c>
      <c r="N12" s="21">
        <v>-1</v>
      </c>
      <c r="O12" s="21">
        <v>-1</v>
      </c>
      <c r="P12" s="21">
        <v>-1</v>
      </c>
      <c r="Q12" s="21">
        <v>-1</v>
      </c>
      <c r="R12" s="21">
        <v>-1</v>
      </c>
      <c r="S12" s="21">
        <v>-1</v>
      </c>
      <c r="T12" s="21">
        <v>-1</v>
      </c>
      <c r="U12" s="21">
        <v>-1</v>
      </c>
      <c r="V12" s="21">
        <v>-1</v>
      </c>
      <c r="W12" s="21">
        <v>-1</v>
      </c>
      <c r="X12" s="21"/>
      <c r="Y12" s="13"/>
      <c r="Z12" s="13"/>
    </row>
    <row r="13" spans="1:26" x14ac:dyDescent="0.25">
      <c r="B13" s="20"/>
      <c r="C13">
        <v>1</v>
      </c>
      <c r="D13">
        <v>7</v>
      </c>
      <c r="E13">
        <v>1</v>
      </c>
      <c r="F13">
        <v>1</v>
      </c>
      <c r="G13">
        <v>1</v>
      </c>
      <c r="H13">
        <v>1</v>
      </c>
      <c r="I13">
        <v>1</v>
      </c>
      <c r="J13">
        <v>7</v>
      </c>
      <c r="K13">
        <v>7</v>
      </c>
      <c r="L13">
        <v>7</v>
      </c>
      <c r="M13">
        <v>7</v>
      </c>
      <c r="N13">
        <v>7</v>
      </c>
      <c r="O13">
        <v>7</v>
      </c>
      <c r="P13">
        <v>7</v>
      </c>
      <c r="Q13">
        <v>7</v>
      </c>
      <c r="R13">
        <v>7</v>
      </c>
      <c r="S13">
        <v>7</v>
      </c>
      <c r="T13">
        <v>7</v>
      </c>
      <c r="U13">
        <v>7</v>
      </c>
      <c r="V13">
        <v>7</v>
      </c>
      <c r="W13">
        <v>7</v>
      </c>
      <c r="Y13" s="13"/>
      <c r="Z13" s="13"/>
    </row>
    <row r="14" spans="1:26" ht="92.25" x14ac:dyDescent="0.25">
      <c r="B14" s="20"/>
      <c r="C14" s="9" t="s">
        <v>8</v>
      </c>
      <c r="D14" s="9" t="s">
        <v>9</v>
      </c>
      <c r="E14" s="9" t="s">
        <v>10</v>
      </c>
      <c r="F14" s="9" t="s">
        <v>11</v>
      </c>
      <c r="G14" s="9" t="s">
        <v>12</v>
      </c>
      <c r="H14" s="9" t="s">
        <v>13</v>
      </c>
      <c r="I14" s="9" t="s">
        <v>14</v>
      </c>
      <c r="J14" s="9" t="s">
        <v>15</v>
      </c>
      <c r="K14" s="9" t="s">
        <v>16</v>
      </c>
      <c r="L14" s="9" t="s">
        <v>17</v>
      </c>
      <c r="M14" s="9" t="s">
        <v>18</v>
      </c>
      <c r="N14" s="9" t="s">
        <v>19</v>
      </c>
      <c r="O14" s="9" t="s">
        <v>20</v>
      </c>
      <c r="P14" s="9" t="s">
        <v>21</v>
      </c>
      <c r="Q14" s="9" t="s">
        <v>22</v>
      </c>
      <c r="R14" s="9" t="s">
        <v>23</v>
      </c>
      <c r="S14" s="9" t="s">
        <v>24</v>
      </c>
      <c r="T14" s="9" t="s">
        <v>25</v>
      </c>
      <c r="U14" s="9" t="s">
        <v>26</v>
      </c>
      <c r="V14" s="9" t="s">
        <v>27</v>
      </c>
      <c r="W14" s="9" t="s">
        <v>28</v>
      </c>
      <c r="X14" s="9"/>
      <c r="Y14" s="9" t="s">
        <v>29</v>
      </c>
      <c r="Z14" s="9" t="s">
        <v>30</v>
      </c>
    </row>
    <row r="15" spans="1:26" x14ac:dyDescent="0.25">
      <c r="A15" t="s">
        <v>65</v>
      </c>
      <c r="B15" s="12" t="s">
        <v>48</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c r="Y15" s="13">
        <v>10</v>
      </c>
      <c r="Z15" s="13">
        <v>10</v>
      </c>
    </row>
    <row r="16" spans="1:26" x14ac:dyDescent="0.25">
      <c r="B16" s="20" t="s">
        <v>75</v>
      </c>
      <c r="C16" s="21">
        <v>1</v>
      </c>
      <c r="D16" s="21">
        <v>1</v>
      </c>
      <c r="E16" s="21">
        <v>1</v>
      </c>
      <c r="F16" s="21">
        <v>1</v>
      </c>
      <c r="G16" s="21">
        <v>1</v>
      </c>
      <c r="H16" s="21">
        <v>1</v>
      </c>
      <c r="I16" s="21">
        <v>1</v>
      </c>
      <c r="J16" s="21">
        <v>1</v>
      </c>
      <c r="K16" s="21">
        <v>1</v>
      </c>
      <c r="L16" s="21">
        <v>1</v>
      </c>
      <c r="M16" s="21">
        <v>1</v>
      </c>
      <c r="N16" s="21">
        <v>1</v>
      </c>
      <c r="O16" s="21">
        <v>1</v>
      </c>
      <c r="P16" s="21">
        <v>1</v>
      </c>
      <c r="Q16" s="21">
        <v>1</v>
      </c>
      <c r="R16" s="21">
        <v>1</v>
      </c>
      <c r="S16" s="21">
        <v>1</v>
      </c>
      <c r="T16" s="21">
        <v>1</v>
      </c>
      <c r="U16" s="21">
        <v>1</v>
      </c>
      <c r="V16" s="21">
        <v>1</v>
      </c>
      <c r="W16" s="21">
        <v>1</v>
      </c>
      <c r="X16" s="21"/>
      <c r="Y16" s="13"/>
      <c r="Z16" s="13"/>
    </row>
    <row r="17" spans="1:26" x14ac:dyDescent="0.25">
      <c r="B17" s="20" t="s">
        <v>76</v>
      </c>
      <c r="C17" s="21">
        <v>-1</v>
      </c>
      <c r="D17" s="21">
        <v>-1</v>
      </c>
      <c r="E17" s="21">
        <v>-1</v>
      </c>
      <c r="F17" s="21">
        <v>-1</v>
      </c>
      <c r="G17" s="21">
        <v>-1</v>
      </c>
      <c r="H17" s="21">
        <v>-1</v>
      </c>
      <c r="I17" s="21">
        <v>-1</v>
      </c>
      <c r="J17" s="21">
        <v>-1</v>
      </c>
      <c r="K17" s="21">
        <v>-1</v>
      </c>
      <c r="L17" s="21">
        <v>-1</v>
      </c>
      <c r="M17" s="21">
        <v>-1</v>
      </c>
      <c r="N17" s="21">
        <v>-1</v>
      </c>
      <c r="O17" s="21">
        <v>-1</v>
      </c>
      <c r="P17" s="21">
        <v>-1</v>
      </c>
      <c r="Q17" s="21">
        <v>-1</v>
      </c>
      <c r="R17" s="21">
        <v>-1</v>
      </c>
      <c r="S17" s="21">
        <v>-1</v>
      </c>
      <c r="T17" s="21">
        <v>-1</v>
      </c>
      <c r="U17" s="21">
        <v>-1</v>
      </c>
      <c r="V17" s="21">
        <v>-1</v>
      </c>
      <c r="W17" s="21">
        <v>-1</v>
      </c>
      <c r="X17" s="21"/>
      <c r="Y17" s="13"/>
      <c r="Z17" s="13"/>
    </row>
    <row r="18" spans="1:26" x14ac:dyDescent="0.25">
      <c r="B18" s="20"/>
      <c r="C18" s="21"/>
      <c r="D18" s="21"/>
      <c r="E18" s="21"/>
      <c r="F18" s="21"/>
      <c r="G18" s="21"/>
      <c r="H18" s="21"/>
      <c r="I18" s="21"/>
      <c r="J18" s="21"/>
      <c r="K18" s="21"/>
      <c r="L18" s="21"/>
      <c r="M18" s="21"/>
      <c r="N18" s="21"/>
      <c r="O18" s="21"/>
      <c r="P18" s="21"/>
      <c r="Q18" s="21"/>
      <c r="R18" s="21"/>
      <c r="S18" s="21"/>
      <c r="T18" s="21"/>
      <c r="U18" s="21"/>
      <c r="V18" s="21"/>
      <c r="W18" s="21"/>
      <c r="X18" s="21"/>
      <c r="Y18" s="13"/>
      <c r="Z18" s="13"/>
    </row>
    <row r="19" spans="1:26" ht="92.25" x14ac:dyDescent="0.25">
      <c r="B19" s="20"/>
      <c r="C19" s="9" t="s">
        <v>8</v>
      </c>
      <c r="D19" s="9" t="s">
        <v>9</v>
      </c>
      <c r="E19" s="9" t="s">
        <v>10</v>
      </c>
      <c r="F19" s="9" t="s">
        <v>11</v>
      </c>
      <c r="G19" s="9" t="s">
        <v>13</v>
      </c>
      <c r="H19" s="9" t="s">
        <v>14</v>
      </c>
      <c r="I19" s="9" t="s">
        <v>15</v>
      </c>
      <c r="J19" s="9" t="s">
        <v>16</v>
      </c>
      <c r="K19" s="9" t="s">
        <v>17</v>
      </c>
      <c r="L19" s="9" t="s">
        <v>18</v>
      </c>
      <c r="M19" s="9" t="s">
        <v>19</v>
      </c>
      <c r="N19" s="9" t="s">
        <v>20</v>
      </c>
      <c r="O19" s="9" t="s">
        <v>21</v>
      </c>
      <c r="P19" s="9" t="s">
        <v>22</v>
      </c>
      <c r="Q19" s="9" t="s">
        <v>23</v>
      </c>
      <c r="R19" s="9" t="s">
        <v>24</v>
      </c>
      <c r="S19" s="9" t="s">
        <v>25</v>
      </c>
      <c r="T19" s="9" t="s">
        <v>26</v>
      </c>
      <c r="U19" s="9" t="s">
        <v>27</v>
      </c>
      <c r="V19" s="9" t="s">
        <v>28</v>
      </c>
      <c r="W19" s="9" t="s">
        <v>12</v>
      </c>
      <c r="X19" s="9"/>
      <c r="Y19" s="9" t="s">
        <v>29</v>
      </c>
      <c r="Z19" s="9" t="s">
        <v>30</v>
      </c>
    </row>
    <row r="20" spans="1:26" x14ac:dyDescent="0.25">
      <c r="A20" t="s">
        <v>66</v>
      </c>
      <c r="B20" s="12" t="s">
        <v>49</v>
      </c>
      <c r="C20" s="13">
        <v>5</v>
      </c>
      <c r="D20" s="13">
        <v>5</v>
      </c>
      <c r="E20" s="13">
        <v>5</v>
      </c>
      <c r="F20" s="13">
        <v>5</v>
      </c>
      <c r="G20" s="13">
        <v>5</v>
      </c>
      <c r="H20" s="13">
        <v>5</v>
      </c>
      <c r="I20" s="13">
        <v>5</v>
      </c>
      <c r="J20" s="13">
        <v>5</v>
      </c>
      <c r="K20" s="13">
        <v>5</v>
      </c>
      <c r="L20" s="13">
        <v>5</v>
      </c>
      <c r="M20" s="13">
        <v>5</v>
      </c>
      <c r="N20" s="13">
        <v>5</v>
      </c>
      <c r="O20" s="13">
        <v>5</v>
      </c>
      <c r="P20" s="13">
        <v>5</v>
      </c>
      <c r="Q20" s="13">
        <v>5</v>
      </c>
      <c r="R20" s="13">
        <v>5</v>
      </c>
      <c r="S20" s="13">
        <v>5</v>
      </c>
      <c r="T20" s="13">
        <v>5</v>
      </c>
      <c r="U20" s="13">
        <v>5</v>
      </c>
      <c r="V20" s="13">
        <v>5</v>
      </c>
      <c r="W20" s="13">
        <v>0</v>
      </c>
      <c r="X20" s="13"/>
      <c r="Y20" s="13">
        <v>10</v>
      </c>
      <c r="Z20" s="13">
        <v>10</v>
      </c>
    </row>
    <row r="21" spans="1:26" x14ac:dyDescent="0.25">
      <c r="B21" s="20" t="s">
        <v>75</v>
      </c>
      <c r="C21" s="21">
        <v>1</v>
      </c>
      <c r="D21" s="21">
        <v>1</v>
      </c>
      <c r="E21" s="21">
        <v>1</v>
      </c>
      <c r="F21" s="21">
        <v>1</v>
      </c>
      <c r="G21" s="21">
        <v>1</v>
      </c>
      <c r="H21" s="21">
        <v>1</v>
      </c>
      <c r="I21" s="21">
        <v>1</v>
      </c>
      <c r="J21" s="21">
        <v>1</v>
      </c>
      <c r="K21" s="21">
        <v>1</v>
      </c>
      <c r="L21" s="21">
        <v>1</v>
      </c>
      <c r="M21" s="21">
        <v>1</v>
      </c>
      <c r="N21" s="21">
        <v>1</v>
      </c>
      <c r="O21" s="21">
        <v>1</v>
      </c>
      <c r="P21" s="21">
        <v>1</v>
      </c>
      <c r="Q21" s="21">
        <v>1</v>
      </c>
      <c r="R21" s="21">
        <v>1</v>
      </c>
      <c r="S21" s="21">
        <v>1</v>
      </c>
      <c r="T21" s="21">
        <v>1</v>
      </c>
      <c r="U21" s="21">
        <v>1</v>
      </c>
      <c r="V21" s="21">
        <v>1</v>
      </c>
      <c r="W21" s="21">
        <v>21</v>
      </c>
      <c r="X21" s="21"/>
      <c r="Y21" s="13"/>
      <c r="Z21" s="13"/>
    </row>
    <row r="22" spans="1:26" x14ac:dyDescent="0.25">
      <c r="B22" s="20" t="s">
        <v>76</v>
      </c>
      <c r="C22" s="21">
        <v>-1</v>
      </c>
      <c r="D22" s="21">
        <v>-1</v>
      </c>
      <c r="E22" s="21">
        <v>-1</v>
      </c>
      <c r="F22" s="21">
        <v>-1</v>
      </c>
      <c r="G22" s="21">
        <v>-1</v>
      </c>
      <c r="H22" s="21">
        <v>-1</v>
      </c>
      <c r="I22" s="21">
        <v>-1</v>
      </c>
      <c r="J22" s="21">
        <v>-1</v>
      </c>
      <c r="K22" s="21">
        <v>-1</v>
      </c>
      <c r="L22" s="21">
        <v>-1</v>
      </c>
      <c r="M22" s="21">
        <v>-1</v>
      </c>
      <c r="N22" s="21">
        <v>-1</v>
      </c>
      <c r="O22" s="21">
        <v>-1</v>
      </c>
      <c r="P22" s="21">
        <v>-1</v>
      </c>
      <c r="Q22" s="21">
        <v>-1</v>
      </c>
      <c r="R22" s="21">
        <v>-1</v>
      </c>
      <c r="S22" s="21">
        <v>-1</v>
      </c>
      <c r="T22" s="21">
        <v>-1</v>
      </c>
      <c r="U22" s="21">
        <v>-1</v>
      </c>
      <c r="V22" s="21">
        <v>-1</v>
      </c>
      <c r="W22" s="21">
        <v>-21</v>
      </c>
      <c r="X22" s="21"/>
      <c r="Y22" s="13"/>
      <c r="Z22" s="13"/>
    </row>
    <row r="23" spans="1:26" x14ac:dyDescent="0.25">
      <c r="B23" s="20"/>
      <c r="C23" s="21"/>
      <c r="D23" s="21"/>
      <c r="E23" s="21"/>
      <c r="F23" s="21"/>
      <c r="G23" s="21"/>
      <c r="H23" s="21"/>
      <c r="I23" s="21"/>
      <c r="J23" s="21"/>
      <c r="K23" s="21"/>
      <c r="L23" s="21"/>
      <c r="M23" s="21"/>
      <c r="N23" s="21"/>
      <c r="O23" s="21"/>
      <c r="P23" s="21"/>
      <c r="Q23" s="21"/>
      <c r="R23" s="21"/>
      <c r="S23" s="21"/>
      <c r="T23" s="21"/>
      <c r="U23" s="21"/>
      <c r="V23" s="21"/>
      <c r="W23" s="21"/>
      <c r="X23" s="21"/>
      <c r="Y23" s="13"/>
      <c r="Z23" s="13"/>
    </row>
    <row r="24" spans="1:26" x14ac:dyDescent="0.25">
      <c r="B24" s="14"/>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92.25" x14ac:dyDescent="0.25">
      <c r="B25" s="14"/>
      <c r="C25" s="9" t="s">
        <v>22</v>
      </c>
      <c r="D25" s="9" t="s">
        <v>8</v>
      </c>
      <c r="E25" s="9" t="s">
        <v>27</v>
      </c>
      <c r="F25" s="9" t="s">
        <v>26</v>
      </c>
      <c r="G25" s="9" t="s">
        <v>15</v>
      </c>
      <c r="H25" s="9" t="s">
        <v>24</v>
      </c>
      <c r="I25" s="9" t="s">
        <v>28</v>
      </c>
      <c r="J25" s="9" t="s">
        <v>23</v>
      </c>
      <c r="K25" s="9" t="s">
        <v>11</v>
      </c>
      <c r="L25" s="9" t="s">
        <v>13</v>
      </c>
      <c r="M25" s="9" t="s">
        <v>16</v>
      </c>
      <c r="N25" s="9" t="s">
        <v>18</v>
      </c>
      <c r="O25" s="9" t="s">
        <v>17</v>
      </c>
      <c r="P25" s="9" t="s">
        <v>19</v>
      </c>
      <c r="Q25" s="9" t="s">
        <v>12</v>
      </c>
      <c r="R25" s="9" t="s">
        <v>20</v>
      </c>
      <c r="S25" s="9" t="s">
        <v>21</v>
      </c>
      <c r="T25" s="9" t="s">
        <v>14</v>
      </c>
      <c r="U25" s="9" t="s">
        <v>9</v>
      </c>
      <c r="V25" s="9" t="s">
        <v>25</v>
      </c>
      <c r="W25" s="9" t="s">
        <v>10</v>
      </c>
      <c r="X25" s="9"/>
      <c r="Y25" s="9" t="s">
        <v>29</v>
      </c>
      <c r="Z25" s="9" t="s">
        <v>30</v>
      </c>
    </row>
    <row r="26" spans="1:26" x14ac:dyDescent="0.25">
      <c r="A26" t="s">
        <v>67</v>
      </c>
      <c r="B26" s="12" t="s">
        <v>51</v>
      </c>
      <c r="C26" s="13">
        <v>4.4153899626109716</v>
      </c>
      <c r="D26" s="13">
        <v>4.3905624235426579</v>
      </c>
      <c r="E26" s="13">
        <v>4.2900237123817</v>
      </c>
      <c r="F26" s="13">
        <v>4.1730474022305666</v>
      </c>
      <c r="G26" s="13">
        <v>4.0226191879888376</v>
      </c>
      <c r="H26" s="13">
        <v>3.8707045999121421</v>
      </c>
      <c r="I26" s="13">
        <v>3.8068516378581307</v>
      </c>
      <c r="J26" s="13">
        <v>3.6041778561470168</v>
      </c>
      <c r="K26" s="13">
        <v>3.2894267000476023</v>
      </c>
      <c r="L26" s="13">
        <v>3.1771671697629711</v>
      </c>
      <c r="M26" s="13">
        <v>3.1317420043343778</v>
      </c>
      <c r="N26" s="13">
        <v>2.7869983179497093</v>
      </c>
      <c r="O26" s="13">
        <v>2.7677324019237615</v>
      </c>
      <c r="P26" s="13">
        <v>2.5258849242583312</v>
      </c>
      <c r="Q26" s="13">
        <v>2.0312400034742399</v>
      </c>
      <c r="R26" s="13">
        <v>1.9815857210702505</v>
      </c>
      <c r="S26" s="13">
        <v>1.9477787239880049</v>
      </c>
      <c r="T26" s="13">
        <v>1.8708007988669271</v>
      </c>
      <c r="U26" s="13">
        <v>1.7568740170356472</v>
      </c>
      <c r="V26" s="13">
        <v>1.3184753688506123</v>
      </c>
      <c r="W26" s="13">
        <v>1.250122610051035</v>
      </c>
      <c r="X26" s="13"/>
      <c r="Y26" s="13">
        <v>9.8999999999999986</v>
      </c>
      <c r="Z26" s="13">
        <v>9.9888888888888889</v>
      </c>
    </row>
    <row r="27" spans="1:26" x14ac:dyDescent="0.25">
      <c r="B27" s="20" t="s">
        <v>75</v>
      </c>
      <c r="C27" s="21">
        <v>1</v>
      </c>
      <c r="D27" s="21">
        <v>2</v>
      </c>
      <c r="E27" s="21">
        <v>3</v>
      </c>
      <c r="F27" s="21">
        <v>4</v>
      </c>
      <c r="G27" s="21">
        <v>5</v>
      </c>
      <c r="H27" s="21">
        <v>6</v>
      </c>
      <c r="I27" s="21">
        <v>7</v>
      </c>
      <c r="J27" s="21">
        <v>8</v>
      </c>
      <c r="K27" s="21">
        <v>9</v>
      </c>
      <c r="L27" s="21">
        <v>10</v>
      </c>
      <c r="M27" s="21">
        <v>11</v>
      </c>
      <c r="N27" s="21">
        <v>12</v>
      </c>
      <c r="O27" s="21">
        <v>13</v>
      </c>
      <c r="P27" s="21">
        <v>14</v>
      </c>
      <c r="Q27" s="21">
        <v>15</v>
      </c>
      <c r="R27" s="21">
        <v>16</v>
      </c>
      <c r="S27" s="21">
        <v>17</v>
      </c>
      <c r="T27" s="21">
        <v>18</v>
      </c>
      <c r="U27" s="21">
        <v>19</v>
      </c>
      <c r="V27" s="21">
        <v>20</v>
      </c>
      <c r="W27" s="21">
        <v>21</v>
      </c>
      <c r="X27" s="21"/>
      <c r="Y27" s="13"/>
      <c r="Z27" s="13"/>
    </row>
    <row r="28" spans="1:26" x14ac:dyDescent="0.25">
      <c r="B28" s="20" t="s">
        <v>76</v>
      </c>
      <c r="C28" s="21">
        <v>2</v>
      </c>
      <c r="D28" s="21">
        <v>2</v>
      </c>
      <c r="E28" s="21">
        <v>2</v>
      </c>
      <c r="F28" s="21">
        <v>4</v>
      </c>
      <c r="G28" s="21">
        <v>-3</v>
      </c>
      <c r="H28" s="21">
        <v>-5</v>
      </c>
      <c r="I28" s="21">
        <v>0</v>
      </c>
      <c r="J28" s="21">
        <v>-2</v>
      </c>
      <c r="K28" s="21">
        <v>6</v>
      </c>
      <c r="L28" s="21">
        <v>-1</v>
      </c>
      <c r="M28" s="21">
        <v>1</v>
      </c>
      <c r="N28" s="21">
        <v>-2</v>
      </c>
      <c r="O28" s="21">
        <v>0</v>
      </c>
      <c r="P28" s="21">
        <v>0</v>
      </c>
      <c r="Q28" s="21">
        <v>2</v>
      </c>
      <c r="R28" s="21">
        <v>-5</v>
      </c>
      <c r="S28" s="21">
        <v>-1</v>
      </c>
      <c r="T28" s="21">
        <v>0</v>
      </c>
      <c r="U28" s="21">
        <v>0</v>
      </c>
      <c r="V28" s="21">
        <v>1</v>
      </c>
      <c r="W28" s="21">
        <v>-1</v>
      </c>
      <c r="X28" s="21"/>
      <c r="Y28" s="13"/>
      <c r="Z28" s="13"/>
    </row>
    <row r="29" spans="1:26" x14ac:dyDescent="0.25">
      <c r="B29" s="20"/>
      <c r="C29">
        <v>3</v>
      </c>
      <c r="D29">
        <v>4</v>
      </c>
      <c r="E29">
        <v>5</v>
      </c>
      <c r="F29">
        <v>8</v>
      </c>
      <c r="G29">
        <v>2</v>
      </c>
      <c r="H29">
        <v>1</v>
      </c>
      <c r="I29">
        <v>7</v>
      </c>
      <c r="J29">
        <v>6</v>
      </c>
      <c r="K29">
        <v>15</v>
      </c>
      <c r="L29">
        <v>9</v>
      </c>
      <c r="M29">
        <v>12</v>
      </c>
      <c r="N29">
        <v>10</v>
      </c>
      <c r="O29">
        <v>13</v>
      </c>
      <c r="P29">
        <v>14</v>
      </c>
      <c r="Q29">
        <v>17</v>
      </c>
      <c r="R29">
        <v>11</v>
      </c>
      <c r="S29">
        <v>16</v>
      </c>
      <c r="T29">
        <v>18</v>
      </c>
      <c r="U29">
        <v>19</v>
      </c>
      <c r="V29">
        <v>21</v>
      </c>
      <c r="W29">
        <v>20</v>
      </c>
      <c r="Y29" s="13"/>
      <c r="Z29" s="13"/>
    </row>
    <row r="30" spans="1:26" ht="92.25" x14ac:dyDescent="0.25">
      <c r="B30" s="20"/>
      <c r="C30" s="9" t="s">
        <v>22</v>
      </c>
      <c r="D30" s="9" t="s">
        <v>19</v>
      </c>
      <c r="E30" s="9" t="s">
        <v>24</v>
      </c>
      <c r="F30" s="9" t="s">
        <v>15</v>
      </c>
      <c r="G30" s="9" t="s">
        <v>8</v>
      </c>
      <c r="H30" s="9" t="s">
        <v>11</v>
      </c>
      <c r="I30" s="9" t="s">
        <v>23</v>
      </c>
      <c r="J30" s="9" t="s">
        <v>10</v>
      </c>
      <c r="K30" s="9" t="s">
        <v>27</v>
      </c>
      <c r="L30" s="9" t="s">
        <v>13</v>
      </c>
      <c r="M30" s="9" t="s">
        <v>26</v>
      </c>
      <c r="N30" s="9" t="s">
        <v>16</v>
      </c>
      <c r="O30" s="9" t="s">
        <v>18</v>
      </c>
      <c r="P30" s="9" t="s">
        <v>9</v>
      </c>
      <c r="Q30" s="9" t="s">
        <v>25</v>
      </c>
      <c r="R30" s="9" t="s">
        <v>14</v>
      </c>
      <c r="S30" s="9" t="s">
        <v>20</v>
      </c>
      <c r="T30" s="9" t="s">
        <v>28</v>
      </c>
      <c r="U30" s="9" t="s">
        <v>21</v>
      </c>
      <c r="V30" s="9" t="s">
        <v>12</v>
      </c>
      <c r="W30" s="9" t="s">
        <v>17</v>
      </c>
      <c r="X30" s="9"/>
      <c r="Y30" s="9" t="s">
        <v>29</v>
      </c>
      <c r="Z30" s="9" t="s">
        <v>30</v>
      </c>
    </row>
    <row r="31" spans="1:26" x14ac:dyDescent="0.25">
      <c r="A31" t="s">
        <v>68</v>
      </c>
      <c r="B31" s="12" t="s">
        <v>52</v>
      </c>
      <c r="C31" s="13">
        <v>6.7962452696746967</v>
      </c>
      <c r="D31" s="13">
        <v>6.029893003655542</v>
      </c>
      <c r="E31" s="13">
        <v>5.258282931563353</v>
      </c>
      <c r="F31" s="13">
        <v>5.1111111111111116</v>
      </c>
      <c r="G31" s="13">
        <v>3.9267965368828008</v>
      </c>
      <c r="H31" s="13">
        <v>3.6775233051800824</v>
      </c>
      <c r="I31" s="13">
        <v>3.6237202414634084</v>
      </c>
      <c r="J31" s="13">
        <v>3.3206038494296402</v>
      </c>
      <c r="K31" s="13">
        <v>3.1667512970509253</v>
      </c>
      <c r="L31" s="13">
        <v>2.896990590482861</v>
      </c>
      <c r="M31" s="13">
        <v>2.8931626708392684</v>
      </c>
      <c r="N31" s="13">
        <v>2.5612098485726356</v>
      </c>
      <c r="O31" s="13">
        <v>2.4893185570385881</v>
      </c>
      <c r="P31" s="13">
        <v>2.3562160587949919</v>
      </c>
      <c r="Q31" s="13">
        <v>1.7034302805223989</v>
      </c>
      <c r="R31" s="13">
        <v>1.6907990449745469</v>
      </c>
      <c r="S31" s="13">
        <v>1.6473743236531024</v>
      </c>
      <c r="T31" s="13">
        <v>1.1983063395872813</v>
      </c>
      <c r="U31" s="13">
        <v>1.060261532329867</v>
      </c>
      <c r="V31" s="13">
        <v>0.62579526836804222</v>
      </c>
      <c r="W31" s="13">
        <v>0.3298362995987032</v>
      </c>
      <c r="X31" s="13"/>
      <c r="Y31" s="13">
        <v>10</v>
      </c>
      <c r="Z31" s="13">
        <v>10</v>
      </c>
    </row>
    <row r="32" spans="1:26" x14ac:dyDescent="0.25">
      <c r="B32" s="20" t="s">
        <v>75</v>
      </c>
      <c r="C32" s="21">
        <v>1</v>
      </c>
      <c r="D32" s="21">
        <v>2</v>
      </c>
      <c r="E32" s="21">
        <v>3</v>
      </c>
      <c r="F32" s="21">
        <v>4</v>
      </c>
      <c r="G32" s="21">
        <v>5</v>
      </c>
      <c r="H32" s="21">
        <v>6</v>
      </c>
      <c r="I32" s="21">
        <v>7</v>
      </c>
      <c r="J32" s="21">
        <v>8</v>
      </c>
      <c r="K32" s="21">
        <v>9</v>
      </c>
      <c r="L32" s="21">
        <v>10</v>
      </c>
      <c r="M32" s="21">
        <v>11</v>
      </c>
      <c r="N32" s="21">
        <v>12</v>
      </c>
      <c r="O32" s="21">
        <v>13</v>
      </c>
      <c r="P32" s="21">
        <v>14</v>
      </c>
      <c r="Q32" s="21">
        <v>15</v>
      </c>
      <c r="R32" s="21">
        <v>16</v>
      </c>
      <c r="S32" s="21">
        <v>17</v>
      </c>
      <c r="T32" s="21">
        <v>18</v>
      </c>
      <c r="U32" s="21">
        <v>19</v>
      </c>
      <c r="V32" s="21">
        <v>20</v>
      </c>
      <c r="W32" s="21">
        <v>21</v>
      </c>
      <c r="X32" s="21"/>
      <c r="Y32" s="13"/>
      <c r="Z32" s="13"/>
    </row>
    <row r="33" spans="1:26" x14ac:dyDescent="0.25">
      <c r="B33" s="20" t="s">
        <v>76</v>
      </c>
      <c r="C33" s="21">
        <v>0</v>
      </c>
      <c r="D33" s="21">
        <v>0</v>
      </c>
      <c r="E33" s="21">
        <v>0</v>
      </c>
      <c r="F33" s="21">
        <v>3</v>
      </c>
      <c r="G33" s="21">
        <v>1</v>
      </c>
      <c r="H33" s="21">
        <v>3</v>
      </c>
      <c r="I33" s="21">
        <v>1</v>
      </c>
      <c r="J33" s="21">
        <v>-3</v>
      </c>
      <c r="K33" s="21">
        <v>3</v>
      </c>
      <c r="L33" s="21">
        <v>-6</v>
      </c>
      <c r="M33" s="21">
        <v>0</v>
      </c>
      <c r="N33" s="21">
        <v>2</v>
      </c>
      <c r="O33" s="21">
        <v>4</v>
      </c>
      <c r="P33" s="21">
        <v>-4</v>
      </c>
      <c r="Q33" s="21">
        <v>0</v>
      </c>
      <c r="R33" s="21">
        <v>0</v>
      </c>
      <c r="S33" s="21">
        <v>1</v>
      </c>
      <c r="T33" s="21">
        <v>1</v>
      </c>
      <c r="U33" s="21">
        <v>1</v>
      </c>
      <c r="V33" s="21">
        <v>-7</v>
      </c>
      <c r="W33" s="21">
        <v>0</v>
      </c>
      <c r="X33" s="21"/>
      <c r="Y33" s="13"/>
      <c r="Z33" s="13"/>
    </row>
    <row r="34" spans="1:26" x14ac:dyDescent="0.25">
      <c r="B34" s="20"/>
      <c r="C34">
        <v>1</v>
      </c>
      <c r="D34">
        <v>2</v>
      </c>
      <c r="E34">
        <v>3</v>
      </c>
      <c r="F34">
        <v>7</v>
      </c>
      <c r="G34">
        <v>6</v>
      </c>
      <c r="H34">
        <v>9</v>
      </c>
      <c r="I34">
        <v>8</v>
      </c>
      <c r="J34">
        <v>5</v>
      </c>
      <c r="K34">
        <v>12</v>
      </c>
      <c r="L34">
        <v>4</v>
      </c>
      <c r="M34">
        <v>11</v>
      </c>
      <c r="N34">
        <v>14</v>
      </c>
      <c r="O34">
        <v>17</v>
      </c>
      <c r="P34">
        <v>10</v>
      </c>
      <c r="Q34">
        <v>15</v>
      </c>
      <c r="R34">
        <v>16</v>
      </c>
      <c r="S34">
        <v>18</v>
      </c>
      <c r="T34">
        <v>19</v>
      </c>
      <c r="U34">
        <v>20</v>
      </c>
      <c r="V34">
        <v>13</v>
      </c>
      <c r="W34">
        <v>21</v>
      </c>
      <c r="Y34" s="13"/>
      <c r="Z34" s="13"/>
    </row>
    <row r="35" spans="1:26" ht="92.25" x14ac:dyDescent="0.25">
      <c r="B35" s="20"/>
      <c r="C35" s="9" t="s">
        <v>12</v>
      </c>
      <c r="D35" s="9" t="s">
        <v>24</v>
      </c>
      <c r="E35" s="9" t="s">
        <v>9</v>
      </c>
      <c r="F35" s="9" t="s">
        <v>10</v>
      </c>
      <c r="G35" s="9" t="s">
        <v>13</v>
      </c>
      <c r="H35" s="9" t="s">
        <v>15</v>
      </c>
      <c r="I35" s="9" t="s">
        <v>22</v>
      </c>
      <c r="J35" s="9" t="s">
        <v>27</v>
      </c>
      <c r="K35" s="9" t="s">
        <v>20</v>
      </c>
      <c r="L35" s="9" t="s">
        <v>8</v>
      </c>
      <c r="M35" s="9" t="s">
        <v>11</v>
      </c>
      <c r="N35" s="9" t="s">
        <v>16</v>
      </c>
      <c r="O35" s="9" t="s">
        <v>17</v>
      </c>
      <c r="P35" s="9" t="s">
        <v>18</v>
      </c>
      <c r="Q35" s="9" t="s">
        <v>19</v>
      </c>
      <c r="R35" s="9" t="s">
        <v>21</v>
      </c>
      <c r="S35" s="9" t="s">
        <v>23</v>
      </c>
      <c r="T35" s="9" t="s">
        <v>26</v>
      </c>
      <c r="U35" s="9" t="s">
        <v>25</v>
      </c>
      <c r="V35" s="9" t="s">
        <v>28</v>
      </c>
      <c r="W35" s="9" t="s">
        <v>14</v>
      </c>
      <c r="X35" s="9"/>
      <c r="Y35" s="9" t="s">
        <v>29</v>
      </c>
      <c r="Z35" s="9" t="s">
        <v>30</v>
      </c>
    </row>
    <row r="36" spans="1:26" x14ac:dyDescent="0.25">
      <c r="A36" t="s">
        <v>69</v>
      </c>
      <c r="B36" s="12" t="s">
        <v>53</v>
      </c>
      <c r="C36" s="13">
        <v>7.2233333333333336</v>
      </c>
      <c r="D36" s="13">
        <v>6.1099999999999994</v>
      </c>
      <c r="E36" s="13">
        <v>5</v>
      </c>
      <c r="F36" s="13">
        <v>5</v>
      </c>
      <c r="G36" s="13">
        <v>5</v>
      </c>
      <c r="H36" s="13">
        <v>5</v>
      </c>
      <c r="I36" s="13">
        <v>5</v>
      </c>
      <c r="J36" s="13">
        <v>5</v>
      </c>
      <c r="K36" s="13">
        <v>3.89</v>
      </c>
      <c r="L36" s="13">
        <v>1.6666666666666667</v>
      </c>
      <c r="M36" s="13">
        <v>1.6666666666666667</v>
      </c>
      <c r="N36" s="13">
        <v>1.6666666666666667</v>
      </c>
      <c r="O36" s="13">
        <v>1.6666666666666667</v>
      </c>
      <c r="P36" s="13">
        <v>1.6666666666666667</v>
      </c>
      <c r="Q36" s="13">
        <v>1.6666666666666667</v>
      </c>
      <c r="R36" s="13">
        <v>1.6666666666666667</v>
      </c>
      <c r="S36" s="13">
        <v>1.6666666666666667</v>
      </c>
      <c r="T36" s="13">
        <v>1.6666666666666667</v>
      </c>
      <c r="U36" s="13">
        <v>1.1100000000000001</v>
      </c>
      <c r="V36" s="13">
        <v>1.1100000000000001</v>
      </c>
      <c r="W36" s="13">
        <v>0.55666666666666664</v>
      </c>
      <c r="X36" s="13"/>
      <c r="Y36" s="13">
        <v>10</v>
      </c>
      <c r="Z36" s="13">
        <v>10</v>
      </c>
    </row>
    <row r="37" spans="1:26" x14ac:dyDescent="0.25">
      <c r="B37" s="20" t="s">
        <v>75</v>
      </c>
      <c r="C37" s="21">
        <v>1</v>
      </c>
      <c r="D37" s="21">
        <v>2</v>
      </c>
      <c r="E37" s="21">
        <v>3</v>
      </c>
      <c r="F37" s="21">
        <v>3</v>
      </c>
      <c r="G37" s="21">
        <v>3</v>
      </c>
      <c r="H37" s="21">
        <v>3</v>
      </c>
      <c r="I37" s="21">
        <v>3</v>
      </c>
      <c r="J37" s="21">
        <v>3</v>
      </c>
      <c r="K37" s="21">
        <v>9</v>
      </c>
      <c r="L37" s="21">
        <v>10</v>
      </c>
      <c r="M37" s="21">
        <v>10</v>
      </c>
      <c r="N37" s="21">
        <v>10</v>
      </c>
      <c r="O37" s="21">
        <v>10</v>
      </c>
      <c r="P37" s="21">
        <v>10</v>
      </c>
      <c r="Q37" s="21">
        <v>10</v>
      </c>
      <c r="R37" s="21">
        <v>10</v>
      </c>
      <c r="S37" s="21">
        <v>10</v>
      </c>
      <c r="T37" s="21">
        <v>10</v>
      </c>
      <c r="U37" s="21">
        <v>19</v>
      </c>
      <c r="V37" s="21">
        <v>19</v>
      </c>
      <c r="W37" s="21">
        <v>21</v>
      </c>
      <c r="X37" s="21"/>
      <c r="Y37" s="13"/>
      <c r="Z37" s="13"/>
    </row>
    <row r="38" spans="1:26" x14ac:dyDescent="0.25">
      <c r="B38" s="20" t="s">
        <v>76</v>
      </c>
      <c r="C38" s="21">
        <v>5</v>
      </c>
      <c r="D38" s="21">
        <v>-1</v>
      </c>
      <c r="E38" s="21">
        <v>3</v>
      </c>
      <c r="F38" s="21">
        <v>-2</v>
      </c>
      <c r="G38" s="21">
        <v>6</v>
      </c>
      <c r="H38" s="21">
        <v>-2</v>
      </c>
      <c r="I38" s="21">
        <v>-2</v>
      </c>
      <c r="J38" s="21">
        <v>-2</v>
      </c>
      <c r="K38" s="21">
        <v>-3</v>
      </c>
      <c r="L38" s="21">
        <v>8</v>
      </c>
      <c r="M38" s="21">
        <v>8</v>
      </c>
      <c r="N38" s="21">
        <v>-1</v>
      </c>
      <c r="O38" s="21">
        <v>-1</v>
      </c>
      <c r="P38" s="21">
        <v>-1</v>
      </c>
      <c r="Q38" s="21">
        <v>-1</v>
      </c>
      <c r="R38" s="21">
        <v>-1</v>
      </c>
      <c r="S38" s="21">
        <v>-1</v>
      </c>
      <c r="T38" s="21">
        <v>-1</v>
      </c>
      <c r="U38" s="21">
        <v>2</v>
      </c>
      <c r="V38" s="21">
        <v>-2</v>
      </c>
      <c r="W38" s="21">
        <v>-3</v>
      </c>
      <c r="X38" s="21"/>
      <c r="Y38" s="13"/>
      <c r="Z38" s="13"/>
    </row>
    <row r="39" spans="1:26" x14ac:dyDescent="0.25">
      <c r="B39" s="20"/>
      <c r="C39">
        <v>6</v>
      </c>
      <c r="D39">
        <v>1</v>
      </c>
      <c r="E39">
        <v>6</v>
      </c>
      <c r="F39">
        <v>1</v>
      </c>
      <c r="G39">
        <v>9</v>
      </c>
      <c r="H39">
        <v>1</v>
      </c>
      <c r="I39">
        <v>1</v>
      </c>
      <c r="J39">
        <v>1</v>
      </c>
      <c r="K39">
        <v>6</v>
      </c>
      <c r="L39">
        <v>18</v>
      </c>
      <c r="M39">
        <v>18</v>
      </c>
      <c r="N39">
        <v>9</v>
      </c>
      <c r="O39">
        <v>9</v>
      </c>
      <c r="P39">
        <v>9</v>
      </c>
      <c r="Q39">
        <v>9</v>
      </c>
      <c r="R39">
        <v>9</v>
      </c>
      <c r="S39">
        <v>9</v>
      </c>
      <c r="T39">
        <v>9</v>
      </c>
      <c r="U39">
        <v>21</v>
      </c>
      <c r="V39">
        <v>17</v>
      </c>
      <c r="W39">
        <v>18</v>
      </c>
      <c r="Y39" s="13"/>
      <c r="Z39" s="13"/>
    </row>
    <row r="40" spans="1:26" x14ac:dyDescent="0.25">
      <c r="B40" s="14"/>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92.25" x14ac:dyDescent="0.25">
      <c r="B41" s="14"/>
      <c r="C41" s="9" t="s">
        <v>16</v>
      </c>
      <c r="D41" s="9" t="s">
        <v>9</v>
      </c>
      <c r="E41" s="9" t="s">
        <v>24</v>
      </c>
      <c r="F41" s="9" t="s">
        <v>10</v>
      </c>
      <c r="G41" s="9" t="s">
        <v>18</v>
      </c>
      <c r="H41" s="9" t="s">
        <v>21</v>
      </c>
      <c r="I41" s="9" t="s">
        <v>20</v>
      </c>
      <c r="J41" s="9" t="s">
        <v>28</v>
      </c>
      <c r="K41" s="9" t="s">
        <v>19</v>
      </c>
      <c r="L41" s="9" t="s">
        <v>22</v>
      </c>
      <c r="M41" s="9" t="s">
        <v>13</v>
      </c>
      <c r="N41" s="9" t="s">
        <v>23</v>
      </c>
      <c r="O41" s="9" t="s">
        <v>25</v>
      </c>
      <c r="P41" s="9" t="s">
        <v>11</v>
      </c>
      <c r="Q41" s="9" t="s">
        <v>14</v>
      </c>
      <c r="R41" s="9" t="s">
        <v>26</v>
      </c>
      <c r="S41" s="9" t="s">
        <v>27</v>
      </c>
      <c r="T41" s="9" t="s">
        <v>8</v>
      </c>
      <c r="U41" s="9" t="s">
        <v>12</v>
      </c>
      <c r="V41" s="9" t="s">
        <v>15</v>
      </c>
      <c r="W41" s="9" t="s">
        <v>17</v>
      </c>
      <c r="X41" s="9"/>
      <c r="Y41" s="9" t="s">
        <v>29</v>
      </c>
      <c r="Z41" s="9" t="s">
        <v>30</v>
      </c>
    </row>
    <row r="42" spans="1:26" x14ac:dyDescent="0.25">
      <c r="A42" t="s">
        <v>70</v>
      </c>
      <c r="B42" s="12" t="s">
        <v>55</v>
      </c>
      <c r="C42" s="13">
        <v>7.5</v>
      </c>
      <c r="D42" s="13">
        <v>6.333333333333333</v>
      </c>
      <c r="E42" s="13">
        <v>5.833333333333333</v>
      </c>
      <c r="F42" s="13">
        <v>5.666666666666667</v>
      </c>
      <c r="G42" s="13">
        <v>5.666666666666667</v>
      </c>
      <c r="H42" s="13">
        <v>5.666666666666667</v>
      </c>
      <c r="I42" s="13">
        <v>5.5</v>
      </c>
      <c r="J42" s="13">
        <v>5.5</v>
      </c>
      <c r="K42" s="13">
        <v>5</v>
      </c>
      <c r="L42" s="13">
        <v>5</v>
      </c>
      <c r="M42" s="13">
        <v>4.833333333333333</v>
      </c>
      <c r="N42" s="13">
        <v>4.166666666666667</v>
      </c>
      <c r="O42" s="13">
        <v>4.166666666666667</v>
      </c>
      <c r="P42" s="13">
        <v>4</v>
      </c>
      <c r="Q42" s="13">
        <v>3.3333333333333335</v>
      </c>
      <c r="R42" s="13">
        <v>3.3333333333333335</v>
      </c>
      <c r="S42" s="13">
        <v>2.8333333333333335</v>
      </c>
      <c r="T42" s="13">
        <v>2.6666666666666665</v>
      </c>
      <c r="U42" s="13">
        <v>2.5</v>
      </c>
      <c r="V42" s="13">
        <v>1.6666666666666667</v>
      </c>
      <c r="W42" s="13">
        <v>1.6666666666666667</v>
      </c>
      <c r="X42" s="13"/>
      <c r="Y42" s="13">
        <v>8.25</v>
      </c>
      <c r="Z42" s="13">
        <v>10</v>
      </c>
    </row>
    <row r="43" spans="1:26" x14ac:dyDescent="0.25">
      <c r="B43" s="20" t="s">
        <v>75</v>
      </c>
      <c r="C43" s="21">
        <v>1</v>
      </c>
      <c r="D43" s="21">
        <v>2</v>
      </c>
      <c r="E43" s="21">
        <v>3</v>
      </c>
      <c r="F43" s="21">
        <v>4</v>
      </c>
      <c r="G43" s="21">
        <v>4</v>
      </c>
      <c r="H43" s="21">
        <v>4</v>
      </c>
      <c r="I43" s="21">
        <v>7</v>
      </c>
      <c r="J43" s="21">
        <v>7</v>
      </c>
      <c r="K43" s="21">
        <v>9</v>
      </c>
      <c r="L43" s="21">
        <v>9</v>
      </c>
      <c r="M43" s="21">
        <v>11</v>
      </c>
      <c r="N43" s="21">
        <v>12</v>
      </c>
      <c r="O43" s="21">
        <v>12</v>
      </c>
      <c r="P43" s="21">
        <v>14</v>
      </c>
      <c r="Q43" s="21">
        <v>15</v>
      </c>
      <c r="R43" s="21">
        <v>15</v>
      </c>
      <c r="S43" s="21">
        <v>17</v>
      </c>
      <c r="T43" s="21">
        <v>18</v>
      </c>
      <c r="U43" s="21">
        <v>19</v>
      </c>
      <c r="V43" s="21">
        <v>20</v>
      </c>
      <c r="W43" s="21">
        <v>20</v>
      </c>
      <c r="X43" s="21"/>
      <c r="Y43" s="13"/>
      <c r="Z43" s="13"/>
    </row>
    <row r="44" spans="1:26" x14ac:dyDescent="0.25">
      <c r="B44" s="20" t="s">
        <v>76</v>
      </c>
      <c r="C44" s="21">
        <v>0</v>
      </c>
      <c r="D44" s="21">
        <v>0</v>
      </c>
      <c r="E44" s="21">
        <v>0</v>
      </c>
      <c r="F44" s="21">
        <v>1</v>
      </c>
      <c r="G44" s="21">
        <v>2</v>
      </c>
      <c r="H44" s="21">
        <v>6</v>
      </c>
      <c r="I44" s="21">
        <v>-1</v>
      </c>
      <c r="J44" s="21">
        <v>-1</v>
      </c>
      <c r="K44" s="21">
        <v>0</v>
      </c>
      <c r="L44" s="21">
        <v>-6</v>
      </c>
      <c r="M44" s="21">
        <v>2</v>
      </c>
      <c r="N44" s="21">
        <v>-1</v>
      </c>
      <c r="O44" s="21">
        <v>-1</v>
      </c>
      <c r="P44" s="21">
        <v>2</v>
      </c>
      <c r="Q44" s="21">
        <v>-1</v>
      </c>
      <c r="R44" s="21">
        <v>-1</v>
      </c>
      <c r="S44" s="21">
        <v>0</v>
      </c>
      <c r="T44" s="21">
        <v>0</v>
      </c>
      <c r="U44" s="21">
        <v>0</v>
      </c>
      <c r="V44" s="21">
        <v>-1</v>
      </c>
      <c r="W44" s="21">
        <v>1</v>
      </c>
      <c r="X44" s="21"/>
      <c r="Y44" s="13"/>
      <c r="Z44" s="13"/>
    </row>
    <row r="45" spans="1:26" x14ac:dyDescent="0.25">
      <c r="B45" s="20"/>
      <c r="C45">
        <v>1</v>
      </c>
      <c r="D45">
        <v>2</v>
      </c>
      <c r="E45">
        <v>3</v>
      </c>
      <c r="F45">
        <v>5</v>
      </c>
      <c r="G45">
        <v>6</v>
      </c>
      <c r="H45">
        <v>10</v>
      </c>
      <c r="I45">
        <v>6</v>
      </c>
      <c r="J45">
        <v>6</v>
      </c>
      <c r="K45">
        <v>9</v>
      </c>
      <c r="L45">
        <v>3</v>
      </c>
      <c r="M45">
        <v>13</v>
      </c>
      <c r="N45">
        <v>11</v>
      </c>
      <c r="O45">
        <v>11</v>
      </c>
      <c r="P45">
        <v>16</v>
      </c>
      <c r="Q45">
        <v>14</v>
      </c>
      <c r="R45">
        <v>14</v>
      </c>
      <c r="S45">
        <v>17</v>
      </c>
      <c r="T45">
        <v>18</v>
      </c>
      <c r="U45">
        <v>19</v>
      </c>
      <c r="V45">
        <v>19</v>
      </c>
      <c r="W45">
        <v>21</v>
      </c>
      <c r="Y45" s="13"/>
      <c r="Z45" s="13"/>
    </row>
    <row r="46" spans="1:26" ht="92.25" x14ac:dyDescent="0.25">
      <c r="B46" s="20"/>
      <c r="C46" s="9" t="s">
        <v>28</v>
      </c>
      <c r="D46" s="9" t="s">
        <v>25</v>
      </c>
      <c r="E46" s="9" t="s">
        <v>8</v>
      </c>
      <c r="F46" s="9" t="s">
        <v>9</v>
      </c>
      <c r="G46" s="9" t="s">
        <v>10</v>
      </c>
      <c r="H46" s="9" t="s">
        <v>11</v>
      </c>
      <c r="I46" s="9" t="s">
        <v>16</v>
      </c>
      <c r="J46" s="9" t="s">
        <v>18</v>
      </c>
      <c r="K46" s="9" t="s">
        <v>24</v>
      </c>
      <c r="L46" s="9" t="s">
        <v>15</v>
      </c>
      <c r="M46" s="9" t="s">
        <v>17</v>
      </c>
      <c r="N46" s="9" t="s">
        <v>12</v>
      </c>
      <c r="O46" s="9" t="s">
        <v>14</v>
      </c>
      <c r="P46" s="9" t="s">
        <v>19</v>
      </c>
      <c r="Q46" s="9" t="s">
        <v>20</v>
      </c>
      <c r="R46" s="9" t="s">
        <v>27</v>
      </c>
      <c r="S46" s="9" t="s">
        <v>22</v>
      </c>
      <c r="T46" s="9" t="s">
        <v>23</v>
      </c>
      <c r="U46" s="9" t="s">
        <v>21</v>
      </c>
      <c r="V46" s="9" t="s">
        <v>26</v>
      </c>
      <c r="W46" s="9" t="s">
        <v>13</v>
      </c>
      <c r="X46" s="9"/>
      <c r="Y46" s="9" t="s">
        <v>29</v>
      </c>
      <c r="Z46" s="9" t="s">
        <v>30</v>
      </c>
    </row>
    <row r="47" spans="1:26" x14ac:dyDescent="0.25">
      <c r="A47" t="s">
        <v>71</v>
      </c>
      <c r="B47" s="12" t="s">
        <v>56</v>
      </c>
      <c r="C47" s="13">
        <v>7.5</v>
      </c>
      <c r="D47" s="13">
        <v>4.2857142857142856</v>
      </c>
      <c r="E47" s="13">
        <v>3.9285714285714284</v>
      </c>
      <c r="F47" s="13">
        <v>3.9285714285714284</v>
      </c>
      <c r="G47" s="13">
        <v>3.9285714285714284</v>
      </c>
      <c r="H47" s="13">
        <v>3.9285714285714284</v>
      </c>
      <c r="I47" s="13">
        <v>3.9285714285714284</v>
      </c>
      <c r="J47" s="13">
        <v>3.9285714285714284</v>
      </c>
      <c r="K47" s="13">
        <v>3.9285714285714284</v>
      </c>
      <c r="L47" s="13">
        <v>3.5714285714285716</v>
      </c>
      <c r="M47" s="13">
        <v>3.2142857142857144</v>
      </c>
      <c r="N47" s="13">
        <v>2.5</v>
      </c>
      <c r="O47" s="13">
        <v>2.5</v>
      </c>
      <c r="P47" s="13">
        <v>2.5</v>
      </c>
      <c r="Q47" s="13">
        <v>2.5</v>
      </c>
      <c r="R47" s="13">
        <v>2.5</v>
      </c>
      <c r="S47" s="13">
        <v>2.1428571428571428</v>
      </c>
      <c r="T47" s="13">
        <v>2.1428571428571428</v>
      </c>
      <c r="U47" s="13">
        <v>1.4285714285714286</v>
      </c>
      <c r="V47" s="13">
        <v>1.4285714285714286</v>
      </c>
      <c r="W47" s="13">
        <v>0.7142857142857143</v>
      </c>
      <c r="X47" s="13"/>
      <c r="Y47" s="13">
        <v>8</v>
      </c>
      <c r="Z47" s="13">
        <v>9</v>
      </c>
    </row>
    <row r="48" spans="1:26" x14ac:dyDescent="0.25">
      <c r="B48" s="20" t="s">
        <v>75</v>
      </c>
      <c r="C48" s="21">
        <v>1</v>
      </c>
      <c r="D48" s="21">
        <v>2</v>
      </c>
      <c r="E48" s="21">
        <v>3</v>
      </c>
      <c r="F48" s="21">
        <v>3</v>
      </c>
      <c r="G48" s="21">
        <v>3</v>
      </c>
      <c r="H48" s="21">
        <v>3</v>
      </c>
      <c r="I48" s="21">
        <v>3</v>
      </c>
      <c r="J48" s="21">
        <v>3</v>
      </c>
      <c r="K48" s="21">
        <v>3</v>
      </c>
      <c r="L48" s="21">
        <v>10</v>
      </c>
      <c r="M48" s="21">
        <v>11</v>
      </c>
      <c r="N48" s="21">
        <v>12</v>
      </c>
      <c r="O48" s="21">
        <v>12</v>
      </c>
      <c r="P48" s="21">
        <v>12</v>
      </c>
      <c r="Q48" s="21">
        <v>12</v>
      </c>
      <c r="R48" s="21">
        <v>12</v>
      </c>
      <c r="S48" s="21">
        <v>17</v>
      </c>
      <c r="T48" s="21">
        <v>17</v>
      </c>
      <c r="U48" s="21">
        <v>19</v>
      </c>
      <c r="V48" s="21">
        <v>19</v>
      </c>
      <c r="W48" s="21">
        <v>21</v>
      </c>
      <c r="X48" s="21"/>
      <c r="Y48" s="13"/>
      <c r="Z48" s="13"/>
    </row>
    <row r="49" spans="1:26" x14ac:dyDescent="0.25">
      <c r="B49" s="20" t="s">
        <v>76</v>
      </c>
      <c r="C49" s="21">
        <v>0</v>
      </c>
      <c r="D49" s="21">
        <v>0</v>
      </c>
      <c r="E49" s="21">
        <v>7</v>
      </c>
      <c r="F49" s="21">
        <v>0</v>
      </c>
      <c r="G49" s="21">
        <v>0</v>
      </c>
      <c r="H49" s="21">
        <v>0</v>
      </c>
      <c r="I49" s="21">
        <v>0</v>
      </c>
      <c r="J49" s="21">
        <v>0</v>
      </c>
      <c r="K49" s="21">
        <v>7</v>
      </c>
      <c r="L49" s="21">
        <v>-2</v>
      </c>
      <c r="M49" s="21">
        <v>-2</v>
      </c>
      <c r="N49" s="21">
        <v>-2</v>
      </c>
      <c r="O49" s="21">
        <v>-2</v>
      </c>
      <c r="P49" s="21">
        <v>-2</v>
      </c>
      <c r="Q49" s="21">
        <v>-2</v>
      </c>
      <c r="R49" s="21">
        <v>-2</v>
      </c>
      <c r="S49" s="21">
        <v>0</v>
      </c>
      <c r="T49" s="21">
        <v>0</v>
      </c>
      <c r="U49" s="21">
        <v>0</v>
      </c>
      <c r="V49" s="21">
        <v>0</v>
      </c>
      <c r="W49" s="21">
        <v>0</v>
      </c>
      <c r="X49" s="21"/>
      <c r="Y49" s="13"/>
      <c r="Z49" s="13"/>
    </row>
    <row r="50" spans="1:26" x14ac:dyDescent="0.25">
      <c r="B50" s="20"/>
      <c r="C50">
        <v>1</v>
      </c>
      <c r="D50">
        <v>2</v>
      </c>
      <c r="E50">
        <v>10</v>
      </c>
      <c r="F50">
        <v>3</v>
      </c>
      <c r="G50">
        <v>3</v>
      </c>
      <c r="H50">
        <v>3</v>
      </c>
      <c r="I50">
        <v>3</v>
      </c>
      <c r="J50">
        <v>3</v>
      </c>
      <c r="K50">
        <v>10</v>
      </c>
      <c r="L50">
        <v>8</v>
      </c>
      <c r="M50">
        <v>9</v>
      </c>
      <c r="N50">
        <v>10</v>
      </c>
      <c r="O50">
        <v>10</v>
      </c>
      <c r="P50">
        <v>10</v>
      </c>
      <c r="Q50">
        <v>10</v>
      </c>
      <c r="R50">
        <v>10</v>
      </c>
      <c r="S50">
        <v>17</v>
      </c>
      <c r="T50">
        <v>17</v>
      </c>
      <c r="U50">
        <v>19</v>
      </c>
      <c r="V50">
        <v>19</v>
      </c>
      <c r="W50">
        <v>21</v>
      </c>
      <c r="Y50" s="13"/>
      <c r="Z50" s="13"/>
    </row>
    <row r="51" spans="1:26" x14ac:dyDescent="0.25">
      <c r="B51" s="14"/>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92.25" x14ac:dyDescent="0.25">
      <c r="B52" s="14"/>
      <c r="C52" s="9" t="s">
        <v>14</v>
      </c>
      <c r="D52" s="9" t="s">
        <v>19</v>
      </c>
      <c r="E52" s="9" t="s">
        <v>25</v>
      </c>
      <c r="F52" s="9" t="s">
        <v>26</v>
      </c>
      <c r="G52" s="9" t="s">
        <v>10</v>
      </c>
      <c r="H52" s="9" t="s">
        <v>18</v>
      </c>
      <c r="I52" s="9" t="s">
        <v>20</v>
      </c>
      <c r="J52" s="9" t="s">
        <v>28</v>
      </c>
      <c r="K52" s="9" t="s">
        <v>11</v>
      </c>
      <c r="L52" s="9" t="s">
        <v>13</v>
      </c>
      <c r="M52" s="9" t="s">
        <v>23</v>
      </c>
      <c r="N52" s="9" t="s">
        <v>21</v>
      </c>
      <c r="O52" s="9" t="s">
        <v>17</v>
      </c>
      <c r="P52" s="9" t="s">
        <v>16</v>
      </c>
      <c r="Q52" s="9" t="s">
        <v>24</v>
      </c>
      <c r="R52" s="9" t="s">
        <v>8</v>
      </c>
      <c r="S52" s="9" t="s">
        <v>22</v>
      </c>
      <c r="T52" s="9" t="s">
        <v>27</v>
      </c>
      <c r="U52" s="9" t="s">
        <v>12</v>
      </c>
      <c r="V52" s="9" t="s">
        <v>15</v>
      </c>
      <c r="W52" s="9" t="s">
        <v>9</v>
      </c>
      <c r="X52" s="9"/>
      <c r="Y52" s="9" t="s">
        <v>29</v>
      </c>
      <c r="Z52" s="9" t="s">
        <v>30</v>
      </c>
    </row>
    <row r="53" spans="1:26" x14ac:dyDescent="0.25">
      <c r="A53" t="s">
        <v>72</v>
      </c>
      <c r="B53" s="12" t="s">
        <v>58</v>
      </c>
      <c r="C53" s="13">
        <v>4.8274491816748544</v>
      </c>
      <c r="D53" s="13">
        <v>4.5553241670436107</v>
      </c>
      <c r="E53" s="13">
        <v>4.5253475490210633</v>
      </c>
      <c r="F53" s="13">
        <v>4.4684177405636341</v>
      </c>
      <c r="G53" s="13">
        <v>4.1491662857339877</v>
      </c>
      <c r="H53" s="13">
        <v>3.99304228617881</v>
      </c>
      <c r="I53" s="13">
        <v>3.9839839125627194</v>
      </c>
      <c r="J53" s="13">
        <v>3.8333333333333335</v>
      </c>
      <c r="K53" s="13">
        <v>2.8179823500537111</v>
      </c>
      <c r="L53" s="13">
        <v>2.7001534268241278</v>
      </c>
      <c r="M53" s="13">
        <v>2.6965428943848657</v>
      </c>
      <c r="N53" s="13">
        <v>2.5742330032077754</v>
      </c>
      <c r="O53" s="13">
        <v>2.3702793809786278</v>
      </c>
      <c r="P53" s="13">
        <v>2.1095195334376147</v>
      </c>
      <c r="Q53" s="13">
        <v>1.6029900866006201</v>
      </c>
      <c r="R53" s="13">
        <v>1.2599803033616952</v>
      </c>
      <c r="S53" s="13">
        <v>1.226132985243249</v>
      </c>
      <c r="T53" s="13">
        <v>1.1495994707607948</v>
      </c>
      <c r="U53" s="13">
        <v>0.83513982614157634</v>
      </c>
      <c r="V53" s="13">
        <v>0.81339398371751293</v>
      </c>
      <c r="W53" s="13">
        <v>0.62398643165841106</v>
      </c>
      <c r="X53" s="13"/>
      <c r="Y53" s="13">
        <v>10</v>
      </c>
      <c r="Z53" s="13">
        <v>10</v>
      </c>
    </row>
    <row r="54" spans="1:26" x14ac:dyDescent="0.25">
      <c r="B54" s="20" t="s">
        <v>75</v>
      </c>
      <c r="C54" s="21">
        <v>1</v>
      </c>
      <c r="D54" s="21">
        <v>2</v>
      </c>
      <c r="E54" s="21">
        <v>3</v>
      </c>
      <c r="F54" s="21">
        <v>4</v>
      </c>
      <c r="G54" s="21">
        <v>5</v>
      </c>
      <c r="H54" s="21">
        <v>6</v>
      </c>
      <c r="I54" s="21">
        <v>7</v>
      </c>
      <c r="J54" s="21">
        <v>8</v>
      </c>
      <c r="K54" s="21">
        <v>9</v>
      </c>
      <c r="L54" s="21">
        <v>10</v>
      </c>
      <c r="M54" s="21">
        <v>11</v>
      </c>
      <c r="N54" s="21">
        <v>12</v>
      </c>
      <c r="O54" s="21">
        <v>13</v>
      </c>
      <c r="P54" s="21">
        <v>14</v>
      </c>
      <c r="Q54" s="21">
        <v>15</v>
      </c>
      <c r="R54" s="21">
        <v>16</v>
      </c>
      <c r="S54" s="21">
        <v>17</v>
      </c>
      <c r="T54" s="21">
        <v>18</v>
      </c>
      <c r="U54" s="21">
        <v>19</v>
      </c>
      <c r="V54" s="21">
        <v>20</v>
      </c>
      <c r="W54" s="21">
        <v>21</v>
      </c>
      <c r="X54" s="21"/>
      <c r="Y54" s="13"/>
      <c r="Z54" s="13"/>
    </row>
    <row r="55" spans="1:26" x14ac:dyDescent="0.25">
      <c r="B55" s="20" t="s">
        <v>76</v>
      </c>
      <c r="C55" s="21">
        <v>0</v>
      </c>
      <c r="D55" s="21">
        <v>0</v>
      </c>
      <c r="E55" s="21">
        <v>0</v>
      </c>
      <c r="F55" s="21">
        <v>0</v>
      </c>
      <c r="G55" s="21">
        <v>1</v>
      </c>
      <c r="H55" s="21">
        <v>2</v>
      </c>
      <c r="I55" s="21">
        <v>2</v>
      </c>
      <c r="J55" s="21">
        <v>2</v>
      </c>
      <c r="K55" s="21">
        <v>2</v>
      </c>
      <c r="L55" s="21">
        <v>-5</v>
      </c>
      <c r="M55" s="21">
        <v>1</v>
      </c>
      <c r="N55" s="21">
        <v>1</v>
      </c>
      <c r="O55" s="21">
        <v>-6</v>
      </c>
      <c r="P55" s="21">
        <v>0</v>
      </c>
      <c r="Q55" s="21">
        <v>0</v>
      </c>
      <c r="R55" s="21">
        <v>0</v>
      </c>
      <c r="S55" s="21">
        <v>0</v>
      </c>
      <c r="T55" s="21">
        <v>0</v>
      </c>
      <c r="U55" s="21">
        <v>0</v>
      </c>
      <c r="V55" s="21">
        <v>0</v>
      </c>
      <c r="W55" s="21">
        <v>0</v>
      </c>
      <c r="X55" s="21"/>
      <c r="Y55" s="13"/>
      <c r="Z55" s="13"/>
    </row>
    <row r="56" spans="1:26" x14ac:dyDescent="0.25">
      <c r="B56" s="20"/>
      <c r="C56">
        <v>1</v>
      </c>
      <c r="D56">
        <v>2</v>
      </c>
      <c r="E56">
        <v>3</v>
      </c>
      <c r="F56">
        <v>4</v>
      </c>
      <c r="G56">
        <v>6</v>
      </c>
      <c r="H56">
        <v>8</v>
      </c>
      <c r="I56">
        <v>9</v>
      </c>
      <c r="J56">
        <v>10</v>
      </c>
      <c r="K56">
        <v>11</v>
      </c>
      <c r="L56">
        <v>5</v>
      </c>
      <c r="M56">
        <v>12</v>
      </c>
      <c r="N56">
        <v>13</v>
      </c>
      <c r="O56">
        <v>7</v>
      </c>
      <c r="P56">
        <v>14</v>
      </c>
      <c r="Q56">
        <v>15</v>
      </c>
      <c r="R56">
        <v>16</v>
      </c>
      <c r="S56">
        <v>17</v>
      </c>
      <c r="T56">
        <v>18</v>
      </c>
      <c r="U56">
        <v>19</v>
      </c>
      <c r="V56">
        <v>20</v>
      </c>
      <c r="W56">
        <v>21</v>
      </c>
      <c r="Y56" s="13"/>
      <c r="Z56" s="13"/>
    </row>
    <row r="57" spans="1:26" ht="92.25" x14ac:dyDescent="0.25">
      <c r="B57" s="20"/>
      <c r="C57" s="9" t="s">
        <v>28</v>
      </c>
      <c r="D57" s="9" t="s">
        <v>24</v>
      </c>
      <c r="E57" s="9" t="s">
        <v>22</v>
      </c>
      <c r="F57" s="9" t="s">
        <v>19</v>
      </c>
      <c r="G57" s="9" t="s">
        <v>8</v>
      </c>
      <c r="H57" s="9" t="s">
        <v>13</v>
      </c>
      <c r="I57" s="9" t="s">
        <v>15</v>
      </c>
      <c r="J57" s="9" t="s">
        <v>25</v>
      </c>
      <c r="K57" s="9" t="s">
        <v>27</v>
      </c>
      <c r="L57" s="9" t="s">
        <v>23</v>
      </c>
      <c r="M57" s="9" t="s">
        <v>26</v>
      </c>
      <c r="N57" s="9" t="s">
        <v>21</v>
      </c>
      <c r="O57" s="9" t="s">
        <v>12</v>
      </c>
      <c r="P57" s="9" t="s">
        <v>10</v>
      </c>
      <c r="Q57" s="9" t="s">
        <v>14</v>
      </c>
      <c r="R57" s="9" t="s">
        <v>17</v>
      </c>
      <c r="S57" s="9" t="s">
        <v>9</v>
      </c>
      <c r="T57" s="9" t="s">
        <v>16</v>
      </c>
      <c r="U57" s="9" t="s">
        <v>18</v>
      </c>
      <c r="V57" s="9" t="s">
        <v>20</v>
      </c>
      <c r="W57" s="9" t="s">
        <v>11</v>
      </c>
      <c r="X57" s="9"/>
      <c r="Y57" s="9" t="s">
        <v>29</v>
      </c>
      <c r="Z57" s="9" t="s">
        <v>30</v>
      </c>
    </row>
    <row r="58" spans="1:26" x14ac:dyDescent="0.25">
      <c r="A58" t="s">
        <v>73</v>
      </c>
      <c r="B58" s="12" t="s">
        <v>59</v>
      </c>
      <c r="C58" s="13">
        <v>9.75</v>
      </c>
      <c r="D58" s="13">
        <v>9.25</v>
      </c>
      <c r="E58" s="13">
        <v>8.75</v>
      </c>
      <c r="F58" s="13">
        <v>7.75</v>
      </c>
      <c r="G58" s="13">
        <v>7.25</v>
      </c>
      <c r="H58" s="13">
        <v>7.25</v>
      </c>
      <c r="I58" s="13">
        <v>7.25</v>
      </c>
      <c r="J58" s="13">
        <v>7.25</v>
      </c>
      <c r="K58" s="13">
        <v>7</v>
      </c>
      <c r="L58" s="13">
        <v>6.75</v>
      </c>
      <c r="M58" s="13">
        <v>6.75</v>
      </c>
      <c r="N58" s="13">
        <v>5.75</v>
      </c>
      <c r="O58" s="13">
        <v>5.5</v>
      </c>
      <c r="P58" s="13">
        <v>5.25</v>
      </c>
      <c r="Q58" s="13">
        <v>5.25</v>
      </c>
      <c r="R58" s="13">
        <v>5.25</v>
      </c>
      <c r="S58" s="13">
        <v>4.75</v>
      </c>
      <c r="T58" s="13">
        <v>4.75</v>
      </c>
      <c r="U58" s="13">
        <v>4.75</v>
      </c>
      <c r="V58" s="13">
        <v>4.75</v>
      </c>
      <c r="W58" s="13">
        <v>4.5</v>
      </c>
      <c r="X58" s="13"/>
      <c r="Y58" s="13">
        <v>10</v>
      </c>
      <c r="Z58" s="13">
        <v>10</v>
      </c>
    </row>
    <row r="59" spans="1:26" x14ac:dyDescent="0.25">
      <c r="B59" s="20" t="s">
        <v>75</v>
      </c>
      <c r="C59" s="21">
        <v>1</v>
      </c>
      <c r="D59" s="21">
        <v>2</v>
      </c>
      <c r="E59" s="21">
        <v>3</v>
      </c>
      <c r="F59" s="21">
        <v>4</v>
      </c>
      <c r="G59" s="21">
        <v>5</v>
      </c>
      <c r="H59" s="21">
        <v>5</v>
      </c>
      <c r="I59" s="21">
        <v>5</v>
      </c>
      <c r="J59" s="21">
        <v>5</v>
      </c>
      <c r="K59" s="21">
        <v>9</v>
      </c>
      <c r="L59" s="21">
        <v>10</v>
      </c>
      <c r="M59" s="21">
        <v>10</v>
      </c>
      <c r="N59" s="21">
        <v>12</v>
      </c>
      <c r="O59" s="21">
        <v>13</v>
      </c>
      <c r="P59" s="21">
        <v>14</v>
      </c>
      <c r="Q59" s="21">
        <v>14</v>
      </c>
      <c r="R59" s="21">
        <v>14</v>
      </c>
      <c r="S59" s="21">
        <v>17</v>
      </c>
      <c r="T59" s="21">
        <v>17</v>
      </c>
      <c r="U59" s="21">
        <v>17</v>
      </c>
      <c r="V59" s="21">
        <v>17</v>
      </c>
      <c r="W59" s="21">
        <v>21</v>
      </c>
      <c r="X59" s="21"/>
      <c r="Y59" s="13"/>
      <c r="Z59" s="13"/>
    </row>
    <row r="60" spans="1:26" x14ac:dyDescent="0.25">
      <c r="B60" s="20" t="s">
        <v>76</v>
      </c>
      <c r="C60" s="21">
        <v>0</v>
      </c>
      <c r="D60" s="21">
        <v>0</v>
      </c>
      <c r="E60" s="21">
        <v>0</v>
      </c>
      <c r="F60" s="21">
        <v>0</v>
      </c>
      <c r="G60" s="21">
        <v>0</v>
      </c>
      <c r="H60" s="21">
        <v>3</v>
      </c>
      <c r="I60" s="21">
        <v>0</v>
      </c>
      <c r="J60" s="21">
        <v>0</v>
      </c>
      <c r="K60" s="21">
        <v>-1</v>
      </c>
      <c r="L60" s="21">
        <v>0</v>
      </c>
      <c r="M60" s="21">
        <v>0</v>
      </c>
      <c r="N60" s="21">
        <v>0</v>
      </c>
      <c r="O60" s="21">
        <v>0</v>
      </c>
      <c r="P60" s="21">
        <v>0</v>
      </c>
      <c r="Q60" s="21">
        <v>0</v>
      </c>
      <c r="R60" s="21">
        <v>0</v>
      </c>
      <c r="S60" s="21">
        <v>0</v>
      </c>
      <c r="T60" s="21">
        <v>0</v>
      </c>
      <c r="U60" s="21">
        <v>0</v>
      </c>
      <c r="V60" s="21">
        <v>0</v>
      </c>
      <c r="W60" s="21">
        <v>0</v>
      </c>
      <c r="X60" s="21"/>
      <c r="Y60" s="13"/>
      <c r="Z60" s="13"/>
    </row>
    <row r="61" spans="1:26" x14ac:dyDescent="0.25">
      <c r="B61" s="20"/>
      <c r="C61">
        <v>1</v>
      </c>
      <c r="D61">
        <v>2</v>
      </c>
      <c r="E61">
        <v>3</v>
      </c>
      <c r="F61">
        <v>4</v>
      </c>
      <c r="G61">
        <v>5</v>
      </c>
      <c r="H61">
        <v>8</v>
      </c>
      <c r="I61">
        <v>5</v>
      </c>
      <c r="J61">
        <v>5</v>
      </c>
      <c r="K61">
        <v>8</v>
      </c>
      <c r="L61">
        <v>10</v>
      </c>
      <c r="M61">
        <v>10</v>
      </c>
      <c r="N61">
        <v>12</v>
      </c>
      <c r="O61">
        <v>13</v>
      </c>
      <c r="P61">
        <v>14</v>
      </c>
      <c r="Q61">
        <v>14</v>
      </c>
      <c r="R61">
        <v>14</v>
      </c>
      <c r="S61">
        <v>17</v>
      </c>
      <c r="T61">
        <v>17</v>
      </c>
      <c r="U61">
        <v>17</v>
      </c>
      <c r="V61">
        <v>17</v>
      </c>
      <c r="W61">
        <v>21</v>
      </c>
      <c r="Y61" s="13"/>
      <c r="Z61" s="13"/>
    </row>
    <row r="62" spans="1:26" x14ac:dyDescent="0.25">
      <c r="B62" s="15"/>
      <c r="C62" s="11"/>
      <c r="D62" s="11"/>
      <c r="E62" s="11"/>
      <c r="F62" s="11"/>
      <c r="G62" s="11"/>
      <c r="H62" s="11"/>
      <c r="I62" s="11"/>
      <c r="J62" s="11"/>
      <c r="K62" s="11"/>
      <c r="L62" s="11"/>
      <c r="M62" s="11"/>
      <c r="N62" s="11"/>
      <c r="O62" s="11"/>
      <c r="P62" s="11"/>
      <c r="Q62" s="11"/>
      <c r="R62" s="11"/>
      <c r="S62" s="11"/>
      <c r="T62" s="11"/>
      <c r="U62" s="11"/>
      <c r="V62" s="11"/>
      <c r="W62" s="11"/>
      <c r="X62" s="11"/>
      <c r="Y62" s="11"/>
      <c r="Z62" s="11"/>
    </row>
    <row r="65" spans="1:26" hidden="1" x14ac:dyDescent="0.25"/>
    <row r="66" spans="1:26" ht="95.25" hidden="1" x14ac:dyDescent="0.25">
      <c r="A66" s="18" t="s">
        <v>74</v>
      </c>
      <c r="B66" s="9" t="s">
        <v>62</v>
      </c>
      <c r="C66" s="9" t="s">
        <v>8</v>
      </c>
      <c r="D66" s="9" t="s">
        <v>9</v>
      </c>
      <c r="E66" s="9" t="s">
        <v>10</v>
      </c>
      <c r="F66" s="9" t="s">
        <v>11</v>
      </c>
      <c r="G66" s="9" t="s">
        <v>12</v>
      </c>
      <c r="H66" s="9" t="s">
        <v>13</v>
      </c>
      <c r="I66" s="9" t="s">
        <v>14</v>
      </c>
      <c r="J66" s="9" t="s">
        <v>15</v>
      </c>
      <c r="K66" s="9" t="s">
        <v>16</v>
      </c>
      <c r="L66" s="9" t="s">
        <v>17</v>
      </c>
      <c r="M66" s="9" t="s">
        <v>18</v>
      </c>
      <c r="N66" s="9" t="s">
        <v>19</v>
      </c>
      <c r="O66" s="9" t="s">
        <v>20</v>
      </c>
      <c r="P66" s="9" t="s">
        <v>21</v>
      </c>
      <c r="Q66" s="9" t="s">
        <v>22</v>
      </c>
      <c r="R66" s="9" t="s">
        <v>23</v>
      </c>
      <c r="S66" s="9" t="s">
        <v>24</v>
      </c>
      <c r="T66" s="9" t="s">
        <v>25</v>
      </c>
      <c r="U66" s="9" t="s">
        <v>26</v>
      </c>
      <c r="V66" s="9" t="s">
        <v>27</v>
      </c>
      <c r="W66" s="9" t="s">
        <v>28</v>
      </c>
      <c r="X66" s="9"/>
      <c r="Y66" s="9" t="s">
        <v>29</v>
      </c>
      <c r="Z66" s="9" t="s">
        <v>30</v>
      </c>
    </row>
    <row r="67" spans="1:26" hidden="1" x14ac:dyDescent="0.25">
      <c r="B67" s="19" t="s">
        <v>45</v>
      </c>
      <c r="C67" s="16">
        <v>3.1717577281039544</v>
      </c>
      <c r="D67" s="16">
        <v>3.3048171268399136</v>
      </c>
      <c r="E67" s="16">
        <v>3.7323137019420605</v>
      </c>
      <c r="F67" s="16">
        <v>3.0220099860392819</v>
      </c>
      <c r="G67" s="16">
        <v>2.0935888869891821</v>
      </c>
      <c r="H67" s="16">
        <v>3.6427546768213905</v>
      </c>
      <c r="I67" s="16">
        <v>3.0553801001676422</v>
      </c>
      <c r="J67" s="16">
        <v>3.6716773544819068</v>
      </c>
      <c r="K67" s="16">
        <v>3.5702771453892344</v>
      </c>
      <c r="L67" s="16">
        <v>2.8263646856852747</v>
      </c>
      <c r="M67" s="16">
        <v>3.5714415665178953</v>
      </c>
      <c r="N67" s="16">
        <v>4.0989760861530948</v>
      </c>
      <c r="O67" s="16">
        <v>3.4542888046048668</v>
      </c>
      <c r="P67" s="16">
        <v>2.8752746775848825</v>
      </c>
      <c r="Q67" s="16">
        <v>4.2135280970411859</v>
      </c>
      <c r="R67" s="16">
        <v>3.4293867923482559</v>
      </c>
      <c r="S67" s="16">
        <v>4.2077856225217261</v>
      </c>
      <c r="T67" s="16">
        <v>3.2356286208311209</v>
      </c>
      <c r="U67" s="16">
        <v>3.2225399855009336</v>
      </c>
      <c r="V67" s="16">
        <v>3.2176976481176132</v>
      </c>
      <c r="W67" s="16">
        <v>4.365434683790169</v>
      </c>
      <c r="X67" s="16"/>
      <c r="Y67" s="16">
        <v>9.4170603287841192</v>
      </c>
      <c r="Z67" s="16">
        <v>9.683282413151364</v>
      </c>
    </row>
    <row r="68" spans="1:26" hidden="1" x14ac:dyDescent="0.25">
      <c r="A68" t="s">
        <v>63</v>
      </c>
      <c r="B68" s="12" t="s">
        <v>46</v>
      </c>
      <c r="C68" s="13">
        <v>4.2718749999999996</v>
      </c>
      <c r="D68" s="13">
        <v>5.0012500000000006</v>
      </c>
      <c r="E68" s="13">
        <v>4.375</v>
      </c>
      <c r="F68" s="13">
        <v>4.8946874999999999</v>
      </c>
      <c r="G68" s="13">
        <v>1.9042857142857144</v>
      </c>
      <c r="H68" s="13">
        <v>4.6881250000000003</v>
      </c>
      <c r="I68" s="13">
        <v>4.6865625</v>
      </c>
      <c r="J68" s="13">
        <v>6.3543750000000001</v>
      </c>
      <c r="K68" s="13">
        <v>4.6887500000000006</v>
      </c>
      <c r="L68" s="13">
        <v>4.0637499999999998</v>
      </c>
      <c r="M68" s="13">
        <v>4.6887500000000006</v>
      </c>
      <c r="N68" s="13">
        <v>4.8968750000000005</v>
      </c>
      <c r="O68" s="13">
        <v>4.375</v>
      </c>
      <c r="P68" s="13">
        <v>3.9581249999999999</v>
      </c>
      <c r="Q68" s="13">
        <v>3.9593749999999996</v>
      </c>
      <c r="R68" s="13">
        <v>3.9581249999999999</v>
      </c>
      <c r="S68" s="13">
        <v>3.3331249999999999</v>
      </c>
      <c r="T68" s="13">
        <v>3.125</v>
      </c>
      <c r="U68" s="13">
        <v>3.125</v>
      </c>
      <c r="V68" s="13">
        <v>4.2718749999999996</v>
      </c>
      <c r="W68" s="13">
        <v>4.375</v>
      </c>
      <c r="X68" s="13"/>
      <c r="Y68" s="13">
        <v>9.7635714285714279</v>
      </c>
      <c r="Z68" s="13">
        <v>9.7635714285714279</v>
      </c>
    </row>
    <row r="69" spans="1:26" hidden="1" x14ac:dyDescent="0.25">
      <c r="A69" t="s">
        <v>64</v>
      </c>
      <c r="B69" s="12" t="s">
        <v>47</v>
      </c>
      <c r="C69" s="13">
        <v>0</v>
      </c>
      <c r="D69" s="13">
        <v>0</v>
      </c>
      <c r="E69" s="13">
        <v>0</v>
      </c>
      <c r="F69" s="13">
        <v>0</v>
      </c>
      <c r="G69" s="13">
        <v>0</v>
      </c>
      <c r="H69" s="13">
        <v>0.90909090909090906</v>
      </c>
      <c r="I69" s="13">
        <v>0</v>
      </c>
      <c r="J69" s="13">
        <v>0.90909090909090906</v>
      </c>
      <c r="K69" s="13">
        <v>0.90909090909090906</v>
      </c>
      <c r="L69" s="13">
        <v>0.90909090909090906</v>
      </c>
      <c r="M69" s="13">
        <v>0</v>
      </c>
      <c r="N69" s="13">
        <v>0.90909090909090906</v>
      </c>
      <c r="O69" s="13">
        <v>0</v>
      </c>
      <c r="P69" s="13">
        <v>0</v>
      </c>
      <c r="Q69" s="13">
        <v>0.90909090909090906</v>
      </c>
      <c r="R69" s="13">
        <v>0</v>
      </c>
      <c r="S69" s="13">
        <v>0</v>
      </c>
      <c r="T69" s="13">
        <v>0</v>
      </c>
      <c r="U69" s="13">
        <v>0</v>
      </c>
      <c r="V69" s="13">
        <v>0</v>
      </c>
      <c r="W69" s="13">
        <v>0</v>
      </c>
      <c r="X69" s="13"/>
      <c r="Y69" s="13">
        <v>9.0909090909090917</v>
      </c>
      <c r="Z69" s="13">
        <v>10</v>
      </c>
    </row>
    <row r="70" spans="1:26" hidden="1" x14ac:dyDescent="0.25">
      <c r="A70" t="s">
        <v>65</v>
      </c>
      <c r="B70" s="12" t="s">
        <v>48</v>
      </c>
      <c r="C70" s="13">
        <v>0</v>
      </c>
      <c r="D70" s="13">
        <v>0</v>
      </c>
      <c r="E70" s="13">
        <v>0</v>
      </c>
      <c r="F70" s="13">
        <v>0</v>
      </c>
      <c r="G70" s="13">
        <v>0</v>
      </c>
      <c r="H70" s="13">
        <v>0</v>
      </c>
      <c r="I70" s="13">
        <v>0</v>
      </c>
      <c r="J70" s="13">
        <v>0</v>
      </c>
      <c r="K70" s="13">
        <v>0</v>
      </c>
      <c r="L70" s="13">
        <v>0</v>
      </c>
      <c r="M70" s="13">
        <v>0</v>
      </c>
      <c r="N70" s="13">
        <v>0</v>
      </c>
      <c r="O70" s="13">
        <v>0</v>
      </c>
      <c r="P70" s="13">
        <v>0</v>
      </c>
      <c r="Q70" s="13">
        <v>0</v>
      </c>
      <c r="R70" s="13">
        <v>0</v>
      </c>
      <c r="S70" s="13">
        <v>0</v>
      </c>
      <c r="T70" s="13">
        <v>0</v>
      </c>
      <c r="U70" s="13">
        <v>0</v>
      </c>
      <c r="V70" s="13">
        <v>0</v>
      </c>
      <c r="W70" s="13">
        <v>0</v>
      </c>
      <c r="X70" s="13"/>
      <c r="Y70" s="13">
        <v>10</v>
      </c>
      <c r="Z70" s="13">
        <v>10</v>
      </c>
    </row>
    <row r="71" spans="1:26" hidden="1" x14ac:dyDescent="0.25">
      <c r="A71" t="s">
        <v>66</v>
      </c>
      <c r="B71" s="12" t="s">
        <v>49</v>
      </c>
      <c r="C71" s="13">
        <v>5</v>
      </c>
      <c r="D71" s="13">
        <v>5</v>
      </c>
      <c r="E71" s="13">
        <v>5</v>
      </c>
      <c r="F71" s="13">
        <v>5</v>
      </c>
      <c r="G71" s="13">
        <v>0</v>
      </c>
      <c r="H71" s="13">
        <v>5</v>
      </c>
      <c r="I71" s="13">
        <v>5</v>
      </c>
      <c r="J71" s="13">
        <v>5</v>
      </c>
      <c r="K71" s="13">
        <v>5</v>
      </c>
      <c r="L71" s="13">
        <v>5</v>
      </c>
      <c r="M71" s="13">
        <v>5</v>
      </c>
      <c r="N71" s="13">
        <v>5</v>
      </c>
      <c r="O71" s="13">
        <v>5</v>
      </c>
      <c r="P71" s="13">
        <v>5</v>
      </c>
      <c r="Q71" s="13">
        <v>5</v>
      </c>
      <c r="R71" s="13">
        <v>5</v>
      </c>
      <c r="S71" s="13">
        <v>5</v>
      </c>
      <c r="T71" s="13">
        <v>5</v>
      </c>
      <c r="U71" s="13">
        <v>5</v>
      </c>
      <c r="V71" s="13">
        <v>5</v>
      </c>
      <c r="W71" s="13">
        <v>5</v>
      </c>
      <c r="X71" s="13"/>
      <c r="Y71" s="13">
        <v>10</v>
      </c>
      <c r="Z71" s="13">
        <v>10</v>
      </c>
    </row>
    <row r="72" spans="1:26" hidden="1" x14ac:dyDescent="0.25">
      <c r="B72" s="19" t="s">
        <v>50</v>
      </c>
      <c r="C72" s="16">
        <v>2.374242424242424</v>
      </c>
      <c r="D72" s="16">
        <v>2.727878787878788</v>
      </c>
      <c r="E72" s="16">
        <v>2.4242424242424243</v>
      </c>
      <c r="F72" s="16">
        <v>2.6762121212121213</v>
      </c>
      <c r="G72" s="16">
        <v>0.60590909090909095</v>
      </c>
      <c r="H72" s="16">
        <v>2.8790909090909094</v>
      </c>
      <c r="I72" s="16">
        <v>2.5753030303030302</v>
      </c>
      <c r="J72" s="16">
        <v>3.686969696969697</v>
      </c>
      <c r="K72" s="16">
        <v>2.8793939393939398</v>
      </c>
      <c r="L72" s="16">
        <v>2.5763636363636362</v>
      </c>
      <c r="M72" s="16">
        <v>2.5763636363636366</v>
      </c>
      <c r="N72" s="16">
        <v>2.9803030303030305</v>
      </c>
      <c r="O72" s="16">
        <v>2.4242424242424243</v>
      </c>
      <c r="P72" s="16">
        <v>2.2221212121212122</v>
      </c>
      <c r="Q72" s="16">
        <v>2.5257575757575754</v>
      </c>
      <c r="R72" s="16">
        <v>2.2221212121212122</v>
      </c>
      <c r="S72" s="16">
        <v>1.919090909090909</v>
      </c>
      <c r="T72" s="16">
        <v>1.8181818181818181</v>
      </c>
      <c r="U72" s="16">
        <v>1.8181818181818181</v>
      </c>
      <c r="V72" s="16">
        <v>2.374242424242424</v>
      </c>
      <c r="W72" s="16">
        <v>2.4242424242424243</v>
      </c>
      <c r="X72" s="16"/>
      <c r="Y72" s="16">
        <v>9.5706451612903223</v>
      </c>
      <c r="Z72" s="16">
        <v>9.8932258064516123</v>
      </c>
    </row>
    <row r="73" spans="1:26" hidden="1" x14ac:dyDescent="0.25">
      <c r="A73" t="s">
        <v>67</v>
      </c>
      <c r="B73" s="12" t="s">
        <v>51</v>
      </c>
      <c r="C73" s="13">
        <v>4.3877633456498897</v>
      </c>
      <c r="D73" s="13">
        <v>1.6360031591834805</v>
      </c>
      <c r="E73" s="13">
        <v>1.5144912590168149</v>
      </c>
      <c r="F73" s="13">
        <v>2.2443156443284136</v>
      </c>
      <c r="G73" s="13">
        <v>1.870445609793699</v>
      </c>
      <c r="H73" s="13">
        <v>3.1046447177570182</v>
      </c>
      <c r="I73" s="13">
        <v>1.8357166035317796</v>
      </c>
      <c r="J73" s="13">
        <v>4.4834161595164028</v>
      </c>
      <c r="K73" s="13">
        <v>2.8316103456111983</v>
      </c>
      <c r="L73" s="13">
        <v>2.8255566431850436</v>
      </c>
      <c r="M73" s="13">
        <v>3.0989826486146721</v>
      </c>
      <c r="N73" s="13">
        <v>2.5540112656385059</v>
      </c>
      <c r="O73" s="13">
        <v>2.8878011122905818</v>
      </c>
      <c r="P73" s="13">
        <v>1.9576149341875568</v>
      </c>
      <c r="Q73" s="13">
        <v>4.4305637864959895</v>
      </c>
      <c r="R73" s="13">
        <v>3.9850956845877819</v>
      </c>
      <c r="S73" s="13">
        <v>5.1353193245455353</v>
      </c>
      <c r="T73" s="13">
        <v>1.1617296897578184</v>
      </c>
      <c r="U73" s="13">
        <v>3.3035450717086032</v>
      </c>
      <c r="V73" s="13">
        <v>4.3212680866039923</v>
      </c>
      <c r="W73" s="13">
        <v>3.391947990341821</v>
      </c>
      <c r="X73" s="13"/>
      <c r="Y73" s="13">
        <v>9.8999999999999986</v>
      </c>
      <c r="Z73" s="13">
        <v>9.9888888888888889</v>
      </c>
    </row>
    <row r="74" spans="1:26" hidden="1" x14ac:dyDescent="0.25">
      <c r="A74" t="s">
        <v>68</v>
      </c>
      <c r="B74" s="12" t="s">
        <v>52</v>
      </c>
      <c r="C74" s="13">
        <v>4.0934632035494678</v>
      </c>
      <c r="D74" s="13">
        <v>3.5375747211212309</v>
      </c>
      <c r="E74" s="13">
        <v>4.1539371827629736</v>
      </c>
      <c r="F74" s="13">
        <v>3.5468332340324076</v>
      </c>
      <c r="G74" s="13">
        <v>2.3355685246735365</v>
      </c>
      <c r="H74" s="13">
        <v>4.6039315607426277</v>
      </c>
      <c r="I74" s="13">
        <v>1.6907990449745469</v>
      </c>
      <c r="J74" s="13">
        <v>3.8333333333333335</v>
      </c>
      <c r="K74" s="13">
        <v>2.0889876263504132</v>
      </c>
      <c r="L74" s="13">
        <v>0.33287546518668648</v>
      </c>
      <c r="M74" s="13">
        <v>1.6559852237052546</v>
      </c>
      <c r="N74" s="13">
        <v>5.9604485592110983</v>
      </c>
      <c r="O74" s="13">
        <v>1.6473743236531024</v>
      </c>
      <c r="P74" s="13">
        <v>1.185261532329867</v>
      </c>
      <c r="Q74" s="13">
        <v>6.7392932730088289</v>
      </c>
      <c r="R74" s="13">
        <v>3.6451576741079492</v>
      </c>
      <c r="S74" s="13">
        <v>5.5115303700029132</v>
      </c>
      <c r="T74" s="13">
        <v>1.7034302805223989</v>
      </c>
      <c r="U74" s="13">
        <v>2.8931626708392684</v>
      </c>
      <c r="V74" s="13">
        <v>2.8348398873652045</v>
      </c>
      <c r="W74" s="13">
        <v>1.1983063395872813</v>
      </c>
      <c r="X74" s="13"/>
      <c r="Y74" s="13">
        <v>10</v>
      </c>
      <c r="Z74" s="13">
        <v>10</v>
      </c>
    </row>
    <row r="75" spans="1:26" hidden="1" x14ac:dyDescent="0.25">
      <c r="A75" t="s">
        <v>69</v>
      </c>
      <c r="B75" s="12" t="s">
        <v>53</v>
      </c>
      <c r="C75" s="13">
        <v>0.55666666666666664</v>
      </c>
      <c r="D75" s="13">
        <v>3.89</v>
      </c>
      <c r="E75" s="13">
        <v>5</v>
      </c>
      <c r="F75" s="13">
        <v>0.55666666666666664</v>
      </c>
      <c r="G75" s="13">
        <v>3.89</v>
      </c>
      <c r="H75" s="13">
        <v>1.6666666666666667</v>
      </c>
      <c r="I75" s="13">
        <v>0.55666666666666664</v>
      </c>
      <c r="J75" s="13">
        <v>5</v>
      </c>
      <c r="K75" s="13">
        <v>1.6666666666666667</v>
      </c>
      <c r="L75" s="13">
        <v>1.6666666666666667</v>
      </c>
      <c r="M75" s="13">
        <v>1.6666666666666667</v>
      </c>
      <c r="N75" s="13">
        <v>1.6666666666666667</v>
      </c>
      <c r="O75" s="13">
        <v>3.89</v>
      </c>
      <c r="P75" s="13">
        <v>1.6666666666666667</v>
      </c>
      <c r="Q75" s="13">
        <v>5</v>
      </c>
      <c r="R75" s="13">
        <v>1.6666666666666667</v>
      </c>
      <c r="S75" s="13">
        <v>5</v>
      </c>
      <c r="T75" s="13">
        <v>0</v>
      </c>
      <c r="U75" s="13">
        <v>1.6666666666666667</v>
      </c>
      <c r="V75" s="13">
        <v>5</v>
      </c>
      <c r="W75" s="13">
        <v>1.1100000000000001</v>
      </c>
      <c r="X75" s="13"/>
      <c r="Y75" s="13">
        <v>10</v>
      </c>
      <c r="Z75" s="13">
        <v>10</v>
      </c>
    </row>
    <row r="76" spans="1:26" hidden="1" x14ac:dyDescent="0.25">
      <c r="B76" s="19" t="s">
        <v>54</v>
      </c>
      <c r="C76" s="16">
        <v>3.7248088011722791</v>
      </c>
      <c r="D76" s="16">
        <v>2.5445741538872837</v>
      </c>
      <c r="E76" s="16">
        <v>2.8291513472881404</v>
      </c>
      <c r="F76" s="16">
        <v>2.38192357459035</v>
      </c>
      <c r="G76" s="16">
        <v>2.3129156427885951</v>
      </c>
      <c r="H76" s="16">
        <v>3.3387340629891482</v>
      </c>
      <c r="I76" s="16">
        <v>1.6003838454348429</v>
      </c>
      <c r="J76" s="16">
        <v>4.3658788877340218</v>
      </c>
      <c r="K76" s="16">
        <v>2.434081977991283</v>
      </c>
      <c r="L76" s="16">
        <v>1.9039187933077801</v>
      </c>
      <c r="M76" s="16">
        <v>2.451236023849646</v>
      </c>
      <c r="N76" s="16">
        <v>3.4428407638645075</v>
      </c>
      <c r="O76" s="16">
        <v>2.6660029088557509</v>
      </c>
      <c r="P76" s="16">
        <v>1.6822666735021161</v>
      </c>
      <c r="Q76" s="16">
        <v>5.208598064475443</v>
      </c>
      <c r="R76" s="16">
        <v>3.5353499287556645</v>
      </c>
      <c r="S76" s="16">
        <v>5.2278847395009187</v>
      </c>
      <c r="T76" s="16">
        <v>1.1499804135235197</v>
      </c>
      <c r="U76" s="16">
        <v>2.9348985906915122</v>
      </c>
      <c r="V76" s="16">
        <v>3.9771494138417567</v>
      </c>
      <c r="W76" s="16">
        <v>2.3915632965641858</v>
      </c>
      <c r="X76" s="16"/>
      <c r="Y76" s="16">
        <v>9.9437499999999996</v>
      </c>
      <c r="Z76" s="16">
        <v>9.9937500000000004</v>
      </c>
    </row>
    <row r="77" spans="1:26" hidden="1" x14ac:dyDescent="0.25">
      <c r="A77" t="s">
        <v>70</v>
      </c>
      <c r="B77" s="12" t="s">
        <v>55</v>
      </c>
      <c r="C77" s="13">
        <v>2.6666666666666665</v>
      </c>
      <c r="D77" s="13">
        <v>6.333333333333333</v>
      </c>
      <c r="E77" s="13">
        <v>5.666666666666667</v>
      </c>
      <c r="F77" s="13">
        <v>3.1666666666666665</v>
      </c>
      <c r="G77" s="13">
        <v>2.5</v>
      </c>
      <c r="H77" s="13">
        <v>4</v>
      </c>
      <c r="I77" s="13">
        <v>3.3333333333333335</v>
      </c>
      <c r="J77" s="13">
        <v>2.5</v>
      </c>
      <c r="K77" s="13">
        <v>6.666666666666667</v>
      </c>
      <c r="L77" s="13">
        <v>1.6666666666666667</v>
      </c>
      <c r="M77" s="13">
        <v>5.5</v>
      </c>
      <c r="N77" s="13">
        <v>5</v>
      </c>
      <c r="O77" s="13">
        <v>5.5</v>
      </c>
      <c r="P77" s="13">
        <v>4.833333333333333</v>
      </c>
      <c r="Q77" s="13">
        <v>5.833333333333333</v>
      </c>
      <c r="R77" s="13">
        <v>4.166666666666667</v>
      </c>
      <c r="S77" s="13">
        <v>5.833333333333333</v>
      </c>
      <c r="T77" s="13">
        <v>4.166666666666667</v>
      </c>
      <c r="U77" s="13">
        <v>3.3333333333333335</v>
      </c>
      <c r="V77" s="13">
        <v>2.8333333333333335</v>
      </c>
      <c r="W77" s="13">
        <v>5.5</v>
      </c>
      <c r="X77" s="13"/>
      <c r="Y77" s="13">
        <v>8.25</v>
      </c>
      <c r="Z77" s="13">
        <v>10</v>
      </c>
    </row>
    <row r="78" spans="1:26" hidden="1" x14ac:dyDescent="0.25">
      <c r="A78" t="s">
        <v>71</v>
      </c>
      <c r="B78" s="12" t="s">
        <v>56</v>
      </c>
      <c r="C78" s="13">
        <v>2.5</v>
      </c>
      <c r="D78" s="13">
        <v>3.9285714285714284</v>
      </c>
      <c r="E78" s="13">
        <v>3.9285714285714284</v>
      </c>
      <c r="F78" s="13">
        <v>3.9285714285714284</v>
      </c>
      <c r="G78" s="13">
        <v>2.5</v>
      </c>
      <c r="H78" s="13">
        <v>0.7142857142857143</v>
      </c>
      <c r="I78" s="13">
        <v>2.5</v>
      </c>
      <c r="J78" s="13">
        <v>3.5714285714285716</v>
      </c>
      <c r="K78" s="13">
        <v>3.9285714285714284</v>
      </c>
      <c r="L78" s="13">
        <v>3.2142857142857144</v>
      </c>
      <c r="M78" s="13">
        <v>3.9285714285714284</v>
      </c>
      <c r="N78" s="13">
        <v>2.5</v>
      </c>
      <c r="O78" s="13">
        <v>2.5</v>
      </c>
      <c r="P78" s="13">
        <v>1.4285714285714286</v>
      </c>
      <c r="Q78" s="13">
        <v>2.1428571428571428</v>
      </c>
      <c r="R78" s="13">
        <v>2.1428571428571428</v>
      </c>
      <c r="S78" s="13">
        <v>2.5</v>
      </c>
      <c r="T78" s="13">
        <v>4.2857142857142856</v>
      </c>
      <c r="U78" s="13">
        <v>1.4285714285714286</v>
      </c>
      <c r="V78" s="13">
        <v>2.5</v>
      </c>
      <c r="W78" s="13">
        <v>7.5</v>
      </c>
      <c r="X78" s="13"/>
      <c r="Y78" s="13">
        <v>8</v>
      </c>
      <c r="Z78" s="13">
        <v>7</v>
      </c>
    </row>
    <row r="79" spans="1:26" hidden="1" x14ac:dyDescent="0.25">
      <c r="B79" s="19" t="s">
        <v>57</v>
      </c>
      <c r="C79" s="16">
        <v>2.6052631578947367</v>
      </c>
      <c r="D79" s="16">
        <v>5.4473684210526319</v>
      </c>
      <c r="E79" s="16">
        <v>5.0263157894736841</v>
      </c>
      <c r="F79" s="16">
        <v>3.4473684210526314</v>
      </c>
      <c r="G79" s="16">
        <v>2.5</v>
      </c>
      <c r="H79" s="16">
        <v>2.7894736842105261</v>
      </c>
      <c r="I79" s="16">
        <v>3.0263157894736841</v>
      </c>
      <c r="J79" s="16">
        <v>2.8947368421052633</v>
      </c>
      <c r="K79" s="16">
        <v>5.6578947368421053</v>
      </c>
      <c r="L79" s="16">
        <v>2.236842105263158</v>
      </c>
      <c r="M79" s="16">
        <v>4.9210526315789478</v>
      </c>
      <c r="N79" s="16">
        <v>4.0789473684210522</v>
      </c>
      <c r="O79" s="16">
        <v>4.3947368421052628</v>
      </c>
      <c r="P79" s="16">
        <v>3.5789473684210527</v>
      </c>
      <c r="Q79" s="16">
        <v>4.4736842105263159</v>
      </c>
      <c r="R79" s="16">
        <v>3.4210526315789473</v>
      </c>
      <c r="S79" s="16">
        <v>4.6052631578947372</v>
      </c>
      <c r="T79" s="16">
        <v>4.2105263157894735</v>
      </c>
      <c r="U79" s="16">
        <v>2.6315789473684212</v>
      </c>
      <c r="V79" s="16">
        <v>2.7105263157894739</v>
      </c>
      <c r="W79" s="16">
        <v>6.2368421052631575</v>
      </c>
      <c r="X79" s="16"/>
      <c r="Y79" s="16">
        <v>8.1538461538461533</v>
      </c>
      <c r="Z79" s="16">
        <v>8.8461538461538467</v>
      </c>
    </row>
    <row r="80" spans="1:26" hidden="1" x14ac:dyDescent="0.25">
      <c r="A80" t="s">
        <v>72</v>
      </c>
      <c r="B80" s="12" t="s">
        <v>58</v>
      </c>
      <c r="C80" s="13">
        <v>1.2599803033616952</v>
      </c>
      <c r="D80" s="13">
        <v>0.62398643165841106</v>
      </c>
      <c r="E80" s="13">
        <v>4.1491662857339877</v>
      </c>
      <c r="F80" s="13">
        <v>2.8179823500537111</v>
      </c>
      <c r="G80" s="13">
        <v>0.83513982614157634</v>
      </c>
      <c r="H80" s="13">
        <v>4.3668200934907944</v>
      </c>
      <c r="I80" s="13">
        <v>4.8274491816748544</v>
      </c>
      <c r="J80" s="13">
        <v>0.81339398371751293</v>
      </c>
      <c r="K80" s="13">
        <v>2.1095195334376147</v>
      </c>
      <c r="L80" s="13">
        <v>4.0369460476452943</v>
      </c>
      <c r="M80" s="13">
        <v>3.99304228617881</v>
      </c>
      <c r="N80" s="13">
        <v>4.5553241670436107</v>
      </c>
      <c r="O80" s="13">
        <v>3.9839839125627194</v>
      </c>
      <c r="P80" s="13">
        <v>2.5742330032077754</v>
      </c>
      <c r="Q80" s="13">
        <v>1.226132985243249</v>
      </c>
      <c r="R80" s="13">
        <v>2.6965428943848657</v>
      </c>
      <c r="S80" s="13">
        <v>1.6029900866006201</v>
      </c>
      <c r="T80" s="13">
        <v>4.5253475490210633</v>
      </c>
      <c r="U80" s="13">
        <v>4.4684177405636341</v>
      </c>
      <c r="V80" s="13">
        <v>1.1495994707607948</v>
      </c>
      <c r="W80" s="13">
        <v>3.8333333333333335</v>
      </c>
      <c r="X80" s="13"/>
      <c r="Y80" s="13">
        <v>10</v>
      </c>
      <c r="Z80" s="13">
        <v>10</v>
      </c>
    </row>
    <row r="81" spans="1:26" hidden="1" x14ac:dyDescent="0.25">
      <c r="A81" t="s">
        <v>73</v>
      </c>
      <c r="B81" s="12" t="s">
        <v>59</v>
      </c>
      <c r="C81" s="13">
        <v>7.25</v>
      </c>
      <c r="D81" s="13">
        <v>4.75</v>
      </c>
      <c r="E81" s="13">
        <v>5.25</v>
      </c>
      <c r="F81" s="13">
        <v>4.5</v>
      </c>
      <c r="G81" s="13">
        <v>5.5</v>
      </c>
      <c r="H81" s="13">
        <v>7</v>
      </c>
      <c r="I81" s="13">
        <v>5.25</v>
      </c>
      <c r="J81" s="13">
        <v>7.25</v>
      </c>
      <c r="K81" s="13">
        <v>4.75</v>
      </c>
      <c r="L81" s="13">
        <v>5.25</v>
      </c>
      <c r="M81" s="13">
        <v>4.75</v>
      </c>
      <c r="N81" s="13">
        <v>7.5</v>
      </c>
      <c r="O81" s="13">
        <v>4.75</v>
      </c>
      <c r="P81" s="13">
        <v>5.75</v>
      </c>
      <c r="Q81" s="13">
        <v>8.75</v>
      </c>
      <c r="R81" s="13">
        <v>6.75</v>
      </c>
      <c r="S81" s="13">
        <v>9.25</v>
      </c>
      <c r="T81" s="13">
        <v>7.25</v>
      </c>
      <c r="U81" s="13">
        <v>6.75</v>
      </c>
      <c r="V81" s="13">
        <v>7</v>
      </c>
      <c r="W81" s="13">
        <v>9.5</v>
      </c>
      <c r="X81" s="13"/>
      <c r="Y81" s="13">
        <v>10</v>
      </c>
      <c r="Z81" s="13">
        <v>10</v>
      </c>
    </row>
    <row r="82" spans="1:26" hidden="1" x14ac:dyDescent="0.25">
      <c r="B82" s="19" t="s">
        <v>60</v>
      </c>
      <c r="C82" s="16">
        <v>3.9827165291063791</v>
      </c>
      <c r="D82" s="16">
        <v>2.4994471445409516</v>
      </c>
      <c r="E82" s="16">
        <v>4.6495452467639931</v>
      </c>
      <c r="F82" s="16">
        <v>3.5825358273020242</v>
      </c>
      <c r="G82" s="16">
        <v>2.9555308142590415</v>
      </c>
      <c r="H82" s="16">
        <v>5.5637200509949789</v>
      </c>
      <c r="I82" s="16">
        <v>5.0195177354590115</v>
      </c>
      <c r="J82" s="16">
        <v>3.7391239911186434</v>
      </c>
      <c r="K82" s="16">
        <v>3.3097379273296084</v>
      </c>
      <c r="L82" s="16">
        <v>4.5883342078065246</v>
      </c>
      <c r="M82" s="16">
        <v>4.337113974279351</v>
      </c>
      <c r="N82" s="16">
        <v>5.8938131820237878</v>
      </c>
      <c r="O82" s="16">
        <v>4.332173043216029</v>
      </c>
      <c r="P82" s="16">
        <v>4.0177634562951505</v>
      </c>
      <c r="Q82" s="16">
        <v>4.6460725374054084</v>
      </c>
      <c r="R82" s="16">
        <v>4.5390233969371998</v>
      </c>
      <c r="S82" s="16">
        <v>5.0789036836003385</v>
      </c>
      <c r="T82" s="16">
        <v>5.7638259358296713</v>
      </c>
      <c r="U82" s="16">
        <v>5.5055005857619825</v>
      </c>
      <c r="V82" s="16">
        <v>3.8088724385967976</v>
      </c>
      <c r="W82" s="16">
        <v>6.4090909090909092</v>
      </c>
      <c r="X82" s="16"/>
      <c r="Y82" s="16">
        <v>10</v>
      </c>
      <c r="Z82" s="16">
        <v>10</v>
      </c>
    </row>
  </sheetData>
  <sortState columnSort="1" ref="B57:W61">
    <sortCondition descending="1" ref="B58:W58"/>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CB9"/>
  <sheetViews>
    <sheetView workbookViewId="0">
      <selection activeCell="J12" sqref="J12"/>
    </sheetView>
  </sheetViews>
  <sheetFormatPr defaultRowHeight="15" x14ac:dyDescent="0.25"/>
  <sheetData>
    <row r="2" spans="1:80" x14ac:dyDescent="0.25">
      <c r="A2" t="s">
        <v>524</v>
      </c>
      <c r="G2" t="s">
        <v>63</v>
      </c>
      <c r="L2" t="s">
        <v>64</v>
      </c>
      <c r="Q2" t="s">
        <v>65</v>
      </c>
      <c r="V2" t="s">
        <v>66</v>
      </c>
      <c r="AF2" t="s">
        <v>67</v>
      </c>
      <c r="AK2" t="s">
        <v>68</v>
      </c>
      <c r="AP2" t="s">
        <v>69</v>
      </c>
      <c r="AZ2" t="s">
        <v>70</v>
      </c>
      <c r="BE2" t="s">
        <v>71</v>
      </c>
      <c r="BO2" t="s">
        <v>72</v>
      </c>
      <c r="BT2" t="s">
        <v>73</v>
      </c>
    </row>
    <row r="3" spans="1:80" s="24" customFormat="1" x14ac:dyDescent="0.25">
      <c r="A3" s="1" t="s">
        <v>31</v>
      </c>
      <c r="B3" s="1" t="s">
        <v>45</v>
      </c>
      <c r="C3" s="127" t="s">
        <v>91</v>
      </c>
      <c r="D3" s="127" t="s">
        <v>34</v>
      </c>
      <c r="E3" s="127" t="s">
        <v>525</v>
      </c>
      <c r="F3" s="1" t="s">
        <v>31</v>
      </c>
      <c r="G3" s="1" t="s">
        <v>46</v>
      </c>
      <c r="H3" s="127" t="s">
        <v>91</v>
      </c>
      <c r="I3" s="127" t="s">
        <v>34</v>
      </c>
      <c r="J3" s="127" t="s">
        <v>525</v>
      </c>
      <c r="K3" s="1" t="s">
        <v>31</v>
      </c>
      <c r="L3" s="1" t="s">
        <v>47</v>
      </c>
      <c r="M3" s="127" t="s">
        <v>91</v>
      </c>
      <c r="N3" s="127" t="s">
        <v>34</v>
      </c>
      <c r="O3" s="127" t="s">
        <v>525</v>
      </c>
      <c r="P3" s="1" t="s">
        <v>31</v>
      </c>
      <c r="Q3" s="1" t="s">
        <v>48</v>
      </c>
      <c r="R3" s="127" t="s">
        <v>91</v>
      </c>
      <c r="S3" s="127" t="s">
        <v>34</v>
      </c>
      <c r="T3" s="127" t="s">
        <v>525</v>
      </c>
      <c r="U3" s="1" t="s">
        <v>31</v>
      </c>
      <c r="V3" s="1" t="s">
        <v>49</v>
      </c>
      <c r="W3" s="127" t="s">
        <v>91</v>
      </c>
      <c r="X3" s="127" t="s">
        <v>34</v>
      </c>
      <c r="Y3" s="127" t="s">
        <v>525</v>
      </c>
      <c r="Z3" s="1" t="s">
        <v>31</v>
      </c>
      <c r="AA3" s="1" t="s">
        <v>50</v>
      </c>
      <c r="AB3" s="127" t="s">
        <v>91</v>
      </c>
      <c r="AC3" s="127" t="s">
        <v>34</v>
      </c>
      <c r="AD3" s="127" t="s">
        <v>525</v>
      </c>
      <c r="AE3" s="1" t="s">
        <v>31</v>
      </c>
      <c r="AF3" s="1" t="s">
        <v>51</v>
      </c>
      <c r="AG3" s="127" t="s">
        <v>91</v>
      </c>
      <c r="AH3" s="127" t="s">
        <v>34</v>
      </c>
      <c r="AI3" s="127" t="s">
        <v>525</v>
      </c>
      <c r="AJ3" s="1" t="s">
        <v>31</v>
      </c>
      <c r="AK3" s="1" t="s">
        <v>52</v>
      </c>
      <c r="AL3" s="127" t="s">
        <v>91</v>
      </c>
      <c r="AM3" s="127" t="s">
        <v>34</v>
      </c>
      <c r="AN3" s="127" t="s">
        <v>525</v>
      </c>
      <c r="AO3" s="1" t="s">
        <v>31</v>
      </c>
      <c r="AP3" s="1" t="s">
        <v>53</v>
      </c>
      <c r="AQ3" s="127" t="s">
        <v>91</v>
      </c>
      <c r="AR3" s="127" t="s">
        <v>34</v>
      </c>
      <c r="AS3" s="127" t="s">
        <v>525</v>
      </c>
      <c r="AT3" s="1" t="s">
        <v>31</v>
      </c>
      <c r="AU3" s="1" t="s">
        <v>54</v>
      </c>
      <c r="AV3" s="127" t="s">
        <v>91</v>
      </c>
      <c r="AW3" s="127" t="s">
        <v>34</v>
      </c>
      <c r="AX3" s="127" t="s">
        <v>525</v>
      </c>
      <c r="AY3" s="1" t="s">
        <v>31</v>
      </c>
      <c r="AZ3" s="1" t="s">
        <v>55</v>
      </c>
      <c r="BA3" s="127" t="s">
        <v>91</v>
      </c>
      <c r="BB3" s="127" t="s">
        <v>34</v>
      </c>
      <c r="BC3" s="127" t="s">
        <v>525</v>
      </c>
      <c r="BD3" s="1" t="s">
        <v>31</v>
      </c>
      <c r="BE3" s="1" t="s">
        <v>56</v>
      </c>
      <c r="BF3" s="127" t="s">
        <v>91</v>
      </c>
      <c r="BG3" s="127" t="s">
        <v>34</v>
      </c>
      <c r="BH3" s="127" t="s">
        <v>525</v>
      </c>
      <c r="BI3" s="1" t="s">
        <v>31</v>
      </c>
      <c r="BJ3" s="1" t="s">
        <v>57</v>
      </c>
      <c r="BK3" s="127" t="s">
        <v>91</v>
      </c>
      <c r="BL3" s="127" t="s">
        <v>34</v>
      </c>
      <c r="BM3" s="127" t="s">
        <v>525</v>
      </c>
      <c r="BN3" s="1" t="s">
        <v>31</v>
      </c>
      <c r="BO3" s="1" t="s">
        <v>58</v>
      </c>
      <c r="BP3" s="127" t="s">
        <v>91</v>
      </c>
      <c r="BQ3" s="127" t="s">
        <v>34</v>
      </c>
      <c r="BR3" s="127" t="s">
        <v>525</v>
      </c>
      <c r="BS3" s="1" t="s">
        <v>31</v>
      </c>
      <c r="BT3" s="1" t="s">
        <v>59</v>
      </c>
      <c r="BU3" s="127" t="s">
        <v>91</v>
      </c>
      <c r="BV3" s="127" t="s">
        <v>34</v>
      </c>
      <c r="BW3" s="127" t="s">
        <v>525</v>
      </c>
      <c r="BX3" s="1" t="s">
        <v>31</v>
      </c>
      <c r="BY3" s="1" t="s">
        <v>60</v>
      </c>
      <c r="BZ3" s="127" t="s">
        <v>91</v>
      </c>
      <c r="CA3" s="127" t="s">
        <v>34</v>
      </c>
      <c r="CB3" s="127" t="s">
        <v>525</v>
      </c>
    </row>
    <row r="4" spans="1:80" x14ac:dyDescent="0.25">
      <c r="A4" s="124" t="s">
        <v>28</v>
      </c>
      <c r="B4" s="13">
        <v>4.4281663297348652</v>
      </c>
      <c r="C4" s="125">
        <v>1</v>
      </c>
      <c r="D4" s="125">
        <v>0</v>
      </c>
      <c r="E4" s="125">
        <v>1</v>
      </c>
      <c r="F4" s="124" t="s">
        <v>15</v>
      </c>
      <c r="G4" s="13">
        <v>6.3543750000000001</v>
      </c>
      <c r="H4" s="125">
        <v>1</v>
      </c>
      <c r="I4" s="125">
        <v>0</v>
      </c>
      <c r="J4" s="125">
        <v>1</v>
      </c>
      <c r="K4" s="124" t="s">
        <v>17</v>
      </c>
      <c r="L4" s="13">
        <v>1.8181818181818181</v>
      </c>
      <c r="M4" s="125">
        <v>1</v>
      </c>
      <c r="N4" s="125">
        <v>0</v>
      </c>
      <c r="O4" s="125">
        <v>1</v>
      </c>
      <c r="P4" t="s">
        <v>8</v>
      </c>
      <c r="Q4" s="13">
        <v>0</v>
      </c>
      <c r="R4" s="126">
        <v>1</v>
      </c>
      <c r="S4" s="126">
        <v>0</v>
      </c>
      <c r="T4" s="126">
        <v>1</v>
      </c>
      <c r="U4" t="s">
        <v>8</v>
      </c>
      <c r="V4" s="13">
        <v>5</v>
      </c>
      <c r="W4" s="126">
        <v>1</v>
      </c>
      <c r="X4" s="126">
        <v>0</v>
      </c>
      <c r="Y4" s="126">
        <v>1</v>
      </c>
      <c r="Z4" s="124" t="s">
        <v>15</v>
      </c>
      <c r="AA4" s="13">
        <v>3.686969696969697</v>
      </c>
      <c r="AB4" s="125">
        <v>1</v>
      </c>
      <c r="AC4" s="125">
        <v>0</v>
      </c>
      <c r="AD4" s="125">
        <v>1</v>
      </c>
      <c r="AE4" s="124" t="s">
        <v>22</v>
      </c>
      <c r="AF4" s="13">
        <v>4.4153924293938891</v>
      </c>
      <c r="AG4" s="125">
        <v>1</v>
      </c>
      <c r="AH4" s="125">
        <v>1</v>
      </c>
      <c r="AI4" s="125">
        <v>2</v>
      </c>
      <c r="AJ4" s="124" t="s">
        <v>22</v>
      </c>
      <c r="AK4" s="13">
        <v>6.7962452696746967</v>
      </c>
      <c r="AL4" s="125">
        <v>1</v>
      </c>
      <c r="AM4" s="125">
        <v>0</v>
      </c>
      <c r="AN4" s="125">
        <v>1</v>
      </c>
      <c r="AO4" s="124" t="s">
        <v>12</v>
      </c>
      <c r="AP4" s="13">
        <v>7.2233333333333336</v>
      </c>
      <c r="AQ4" s="125">
        <v>1</v>
      </c>
      <c r="AR4" s="125">
        <v>5</v>
      </c>
      <c r="AS4" s="125">
        <v>6</v>
      </c>
      <c r="AT4" s="124" t="s">
        <v>22</v>
      </c>
      <c r="AU4" s="13">
        <v>5.2173394170690486</v>
      </c>
      <c r="AV4" s="125">
        <v>1</v>
      </c>
      <c r="AW4" s="125">
        <v>0</v>
      </c>
      <c r="AX4" s="125">
        <v>1</v>
      </c>
      <c r="AY4" s="124" t="s">
        <v>16</v>
      </c>
      <c r="AZ4" s="13">
        <v>7.5</v>
      </c>
      <c r="BA4" s="125">
        <v>1</v>
      </c>
      <c r="BB4" s="125">
        <v>0</v>
      </c>
      <c r="BC4" s="125">
        <v>1</v>
      </c>
      <c r="BD4" s="124" t="s">
        <v>28</v>
      </c>
      <c r="BE4" s="13">
        <v>7.5</v>
      </c>
      <c r="BF4" s="125">
        <v>1</v>
      </c>
      <c r="BG4" s="125">
        <v>0</v>
      </c>
      <c r="BH4" s="125">
        <v>1</v>
      </c>
      <c r="BI4" s="124" t="s">
        <v>28</v>
      </c>
      <c r="BJ4" s="13">
        <v>6.2368421052631575</v>
      </c>
      <c r="BK4" s="125">
        <v>1</v>
      </c>
      <c r="BL4" s="125">
        <v>0</v>
      </c>
      <c r="BM4" s="125">
        <v>1</v>
      </c>
      <c r="BN4" s="124" t="s">
        <v>14</v>
      </c>
      <c r="BO4" s="13">
        <v>4.8274491816748544</v>
      </c>
      <c r="BP4" s="125">
        <v>1</v>
      </c>
      <c r="BQ4" s="125">
        <v>0</v>
      </c>
      <c r="BR4" s="125">
        <v>1</v>
      </c>
      <c r="BS4" s="124" t="s">
        <v>28</v>
      </c>
      <c r="BT4" s="13">
        <v>9.75</v>
      </c>
      <c r="BU4" s="125">
        <v>1</v>
      </c>
      <c r="BV4" s="125">
        <v>0</v>
      </c>
      <c r="BW4" s="125">
        <v>1</v>
      </c>
      <c r="BX4" s="124" t="s">
        <v>28</v>
      </c>
      <c r="BY4" s="13">
        <v>6.4318181818181817</v>
      </c>
      <c r="BZ4" s="125">
        <v>1</v>
      </c>
      <c r="CA4" s="125">
        <v>0</v>
      </c>
      <c r="CB4" s="125">
        <v>1</v>
      </c>
    </row>
    <row r="5" spans="1:80" x14ac:dyDescent="0.25">
      <c r="A5" s="124" t="s">
        <v>24</v>
      </c>
      <c r="B5" s="13">
        <v>4.1881114873700884</v>
      </c>
      <c r="C5" s="125">
        <v>2</v>
      </c>
      <c r="D5" s="125">
        <v>2</v>
      </c>
      <c r="E5" s="125">
        <v>4</v>
      </c>
      <c r="F5" s="124" t="s">
        <v>11</v>
      </c>
      <c r="G5" s="13">
        <v>5.2068750000000001</v>
      </c>
      <c r="H5" s="125">
        <v>2</v>
      </c>
      <c r="I5" s="125">
        <v>2</v>
      </c>
      <c r="J5" s="125">
        <v>4</v>
      </c>
      <c r="K5" s="124" t="s">
        <v>11</v>
      </c>
      <c r="L5" s="13">
        <v>0.90909090909090906</v>
      </c>
      <c r="M5" s="125">
        <v>2</v>
      </c>
      <c r="N5" s="125">
        <v>5</v>
      </c>
      <c r="O5" s="125">
        <v>7</v>
      </c>
      <c r="P5" t="s">
        <v>9</v>
      </c>
      <c r="Q5" s="13">
        <v>0</v>
      </c>
      <c r="R5" s="126">
        <v>1</v>
      </c>
      <c r="S5" s="126">
        <v>0</v>
      </c>
      <c r="T5" s="126">
        <v>1</v>
      </c>
      <c r="U5" t="s">
        <v>9</v>
      </c>
      <c r="V5" s="13">
        <v>5</v>
      </c>
      <c r="W5" s="126">
        <v>1</v>
      </c>
      <c r="X5" s="126">
        <v>0</v>
      </c>
      <c r="Y5" s="126">
        <v>1</v>
      </c>
      <c r="Z5" s="124" t="s">
        <v>11</v>
      </c>
      <c r="AA5" s="13">
        <v>3.1306060606060608</v>
      </c>
      <c r="AB5" s="125">
        <v>2</v>
      </c>
      <c r="AC5" s="125">
        <v>4</v>
      </c>
      <c r="AD5" s="125">
        <v>6</v>
      </c>
      <c r="AE5" s="124" t="s">
        <v>8</v>
      </c>
      <c r="AF5" s="13">
        <v>4.3905624235426579</v>
      </c>
      <c r="AG5" s="125">
        <v>2</v>
      </c>
      <c r="AH5" s="125">
        <v>1</v>
      </c>
      <c r="AI5" s="125">
        <v>3</v>
      </c>
      <c r="AJ5" s="124" t="s">
        <v>19</v>
      </c>
      <c r="AK5" s="13">
        <v>6.029893003655542</v>
      </c>
      <c r="AL5" s="125">
        <v>2</v>
      </c>
      <c r="AM5" s="125">
        <v>0</v>
      </c>
      <c r="AN5" s="125">
        <v>2</v>
      </c>
      <c r="AO5" s="124" t="s">
        <v>24</v>
      </c>
      <c r="AP5" s="13">
        <v>6.1099999999999994</v>
      </c>
      <c r="AQ5" s="125">
        <v>2</v>
      </c>
      <c r="AR5" s="125">
        <v>-1</v>
      </c>
      <c r="AS5" s="125">
        <v>1</v>
      </c>
      <c r="AT5" s="124" t="s">
        <v>24</v>
      </c>
      <c r="AU5" s="13">
        <v>4.6228724094206841</v>
      </c>
      <c r="AV5" s="125">
        <v>2</v>
      </c>
      <c r="AW5" s="125">
        <v>0</v>
      </c>
      <c r="AX5" s="125">
        <v>2</v>
      </c>
      <c r="AY5" s="124" t="s">
        <v>9</v>
      </c>
      <c r="AZ5" s="13">
        <v>6.333333333333333</v>
      </c>
      <c r="BA5" s="125">
        <v>2</v>
      </c>
      <c r="BB5" s="125">
        <v>0</v>
      </c>
      <c r="BC5" s="125">
        <v>2</v>
      </c>
      <c r="BD5" s="124" t="s">
        <v>25</v>
      </c>
      <c r="BE5" s="13">
        <v>4.2857142857142856</v>
      </c>
      <c r="BF5" s="125">
        <v>2</v>
      </c>
      <c r="BG5" s="125">
        <v>0</v>
      </c>
      <c r="BH5" s="125">
        <v>2</v>
      </c>
      <c r="BI5" s="124" t="s">
        <v>16</v>
      </c>
      <c r="BJ5" s="13">
        <v>6.1842105263157894</v>
      </c>
      <c r="BK5" s="125">
        <v>2</v>
      </c>
      <c r="BL5" s="125">
        <v>0</v>
      </c>
      <c r="BM5" s="125">
        <v>2</v>
      </c>
      <c r="BN5" s="124" t="s">
        <v>25</v>
      </c>
      <c r="BO5" s="13">
        <v>4.6920142156877302</v>
      </c>
      <c r="BP5" s="125">
        <v>2</v>
      </c>
      <c r="BQ5" s="125">
        <v>0</v>
      </c>
      <c r="BR5" s="125">
        <v>2</v>
      </c>
      <c r="BS5" s="124" t="s">
        <v>24</v>
      </c>
      <c r="BT5" s="13">
        <v>9.25</v>
      </c>
      <c r="BU5" s="125">
        <v>2</v>
      </c>
      <c r="BV5" s="125">
        <v>0</v>
      </c>
      <c r="BW5" s="125">
        <v>2</v>
      </c>
      <c r="BX5" s="124" t="s">
        <v>19</v>
      </c>
      <c r="BY5" s="13">
        <v>6.0074495456601511</v>
      </c>
      <c r="BZ5" s="125">
        <v>2</v>
      </c>
      <c r="CA5" s="125">
        <v>0</v>
      </c>
      <c r="CB5" s="125">
        <v>2</v>
      </c>
    </row>
    <row r="6" spans="1:80" x14ac:dyDescent="0.25">
      <c r="A6" s="124" t="s">
        <v>19</v>
      </c>
      <c r="B6" s="13">
        <v>4.128726138455745</v>
      </c>
      <c r="C6" s="125">
        <v>3</v>
      </c>
      <c r="D6" s="125">
        <v>0</v>
      </c>
      <c r="E6" s="125">
        <v>3</v>
      </c>
      <c r="F6" s="124" t="s">
        <v>9</v>
      </c>
      <c r="G6" s="13">
        <v>5.0012500000000006</v>
      </c>
      <c r="H6" s="125">
        <v>3</v>
      </c>
      <c r="I6" s="125">
        <v>-1</v>
      </c>
      <c r="J6" s="125">
        <v>2</v>
      </c>
      <c r="K6" s="124" t="s">
        <v>13</v>
      </c>
      <c r="L6" s="13">
        <v>0.90909090909090906</v>
      </c>
      <c r="M6" s="125">
        <v>2</v>
      </c>
      <c r="N6" s="125">
        <v>-1</v>
      </c>
      <c r="O6" s="125">
        <v>1</v>
      </c>
      <c r="P6" t="s">
        <v>10</v>
      </c>
      <c r="Q6" s="13">
        <v>0</v>
      </c>
      <c r="R6" s="126">
        <v>1</v>
      </c>
      <c r="S6" s="126">
        <v>0</v>
      </c>
      <c r="T6" s="126">
        <v>1</v>
      </c>
      <c r="U6" t="s">
        <v>10</v>
      </c>
      <c r="V6" s="13">
        <v>5</v>
      </c>
      <c r="W6" s="126">
        <v>1</v>
      </c>
      <c r="X6" s="126">
        <v>0</v>
      </c>
      <c r="Y6" s="126">
        <v>1</v>
      </c>
      <c r="Z6" s="124" t="s">
        <v>19</v>
      </c>
      <c r="AA6" s="13">
        <v>2.9803030303030305</v>
      </c>
      <c r="AB6" s="125">
        <v>3</v>
      </c>
      <c r="AC6" s="125">
        <v>-1</v>
      </c>
      <c r="AD6" s="125">
        <v>2</v>
      </c>
      <c r="AE6" s="124" t="s">
        <v>27</v>
      </c>
      <c r="AF6" s="13">
        <v>4.290025337785158</v>
      </c>
      <c r="AG6" s="125">
        <v>3</v>
      </c>
      <c r="AH6" s="125">
        <v>1</v>
      </c>
      <c r="AI6" s="125">
        <v>4</v>
      </c>
      <c r="AJ6" s="124" t="s">
        <v>24</v>
      </c>
      <c r="AK6" s="13">
        <v>5.258282931563353</v>
      </c>
      <c r="AL6" s="125">
        <v>3</v>
      </c>
      <c r="AM6" s="125">
        <v>0</v>
      </c>
      <c r="AN6" s="125">
        <v>3</v>
      </c>
      <c r="AO6" s="124" t="s">
        <v>9</v>
      </c>
      <c r="AP6" s="13">
        <v>5</v>
      </c>
      <c r="AQ6" s="125">
        <v>3</v>
      </c>
      <c r="AR6" s="125">
        <v>3</v>
      </c>
      <c r="AS6" s="125">
        <v>6</v>
      </c>
      <c r="AT6" s="124" t="s">
        <v>15</v>
      </c>
      <c r="AU6" s="13">
        <v>4.4957784885963399</v>
      </c>
      <c r="AV6" s="125">
        <v>3</v>
      </c>
      <c r="AW6" s="125">
        <v>0</v>
      </c>
      <c r="AX6" s="125">
        <v>3</v>
      </c>
      <c r="AY6" s="124" t="s">
        <v>24</v>
      </c>
      <c r="AZ6" s="13">
        <v>5.833333333333333</v>
      </c>
      <c r="BA6" s="125">
        <v>3</v>
      </c>
      <c r="BB6" s="125">
        <v>0</v>
      </c>
      <c r="BC6" s="125">
        <v>3</v>
      </c>
      <c r="BD6" s="124" t="s">
        <v>8</v>
      </c>
      <c r="BE6" s="13">
        <v>3.9285714285714284</v>
      </c>
      <c r="BF6" s="125">
        <v>3</v>
      </c>
      <c r="BG6" s="125">
        <v>7</v>
      </c>
      <c r="BH6" s="125">
        <v>10</v>
      </c>
      <c r="BI6" s="124" t="s">
        <v>9</v>
      </c>
      <c r="BJ6" s="13">
        <v>5.4473684210526319</v>
      </c>
      <c r="BK6" s="125">
        <v>3</v>
      </c>
      <c r="BL6" s="125">
        <v>0</v>
      </c>
      <c r="BM6" s="125">
        <v>3</v>
      </c>
      <c r="BN6" s="124" t="s">
        <v>19</v>
      </c>
      <c r="BO6" s="13">
        <v>4.5553241670436107</v>
      </c>
      <c r="BP6" s="125">
        <v>3</v>
      </c>
      <c r="BQ6" s="125">
        <v>0</v>
      </c>
      <c r="BR6" s="125">
        <v>3</v>
      </c>
      <c r="BS6" s="124" t="s">
        <v>22</v>
      </c>
      <c r="BT6" s="13">
        <v>8.75</v>
      </c>
      <c r="BU6" s="125">
        <v>3</v>
      </c>
      <c r="BV6" s="125">
        <v>0</v>
      </c>
      <c r="BW6" s="125">
        <v>3</v>
      </c>
      <c r="BX6" s="124" t="s">
        <v>25</v>
      </c>
      <c r="BY6" s="13">
        <v>5.8547350267387621</v>
      </c>
      <c r="BZ6" s="125">
        <v>3</v>
      </c>
      <c r="CA6" s="125">
        <v>0</v>
      </c>
      <c r="CB6" s="125">
        <v>3</v>
      </c>
    </row>
    <row r="7" spans="1:80" x14ac:dyDescent="0.25">
      <c r="B7" s="13"/>
      <c r="C7" s="125"/>
      <c r="D7" s="125"/>
      <c r="E7" s="125"/>
      <c r="G7" s="13"/>
      <c r="H7" s="125"/>
      <c r="I7" s="125"/>
      <c r="J7" s="125"/>
      <c r="L7" s="13"/>
      <c r="M7" s="125"/>
      <c r="N7" s="125"/>
      <c r="O7" s="125"/>
      <c r="Q7" s="13"/>
      <c r="R7" s="125"/>
      <c r="S7" s="125"/>
      <c r="T7" s="125"/>
      <c r="V7" s="13"/>
      <c r="W7" s="125"/>
      <c r="X7" s="125"/>
      <c r="Y7" s="125"/>
      <c r="AA7" s="13"/>
      <c r="AB7" s="125"/>
      <c r="AC7" s="125"/>
      <c r="AD7" s="125"/>
      <c r="AF7" s="13"/>
      <c r="AG7" s="125"/>
      <c r="AH7" s="125"/>
      <c r="AI7" s="125"/>
      <c r="AK7" s="13"/>
      <c r="AL7" s="125"/>
      <c r="AM7" s="125"/>
      <c r="AN7" s="125"/>
      <c r="AP7" s="13"/>
      <c r="AQ7" s="125"/>
      <c r="AR7" s="125"/>
      <c r="AS7" s="125"/>
      <c r="AU7" s="13"/>
      <c r="AV7" s="125"/>
      <c r="AW7" s="125"/>
      <c r="AX7" s="125"/>
      <c r="AZ7" s="13"/>
      <c r="BA7" s="125"/>
      <c r="BB7" s="125"/>
      <c r="BC7" s="125"/>
      <c r="BE7" s="13"/>
      <c r="BF7" s="125"/>
      <c r="BG7" s="125"/>
      <c r="BH7" s="125"/>
      <c r="BJ7" s="13"/>
      <c r="BK7" s="125"/>
      <c r="BL7" s="125"/>
      <c r="BM7" s="125"/>
      <c r="BO7" s="13"/>
      <c r="BP7" s="125"/>
      <c r="BQ7" s="125"/>
      <c r="BR7" s="125"/>
      <c r="BT7" s="13"/>
      <c r="BU7" s="125"/>
      <c r="BV7" s="125"/>
      <c r="BW7" s="125"/>
      <c r="BY7" s="13"/>
      <c r="BZ7" s="125"/>
      <c r="CA7" s="125"/>
      <c r="CB7" s="125"/>
    </row>
    <row r="8" spans="1:80" x14ac:dyDescent="0.25">
      <c r="A8" t="s">
        <v>29</v>
      </c>
      <c r="B8" s="13">
        <v>9.3465306946659297</v>
      </c>
      <c r="C8" s="125"/>
      <c r="D8" s="125"/>
      <c r="E8" s="125"/>
      <c r="F8" t="s">
        <v>29</v>
      </c>
      <c r="G8" s="13">
        <v>9.7635714285714279</v>
      </c>
      <c r="H8" s="125"/>
      <c r="I8" s="125"/>
      <c r="J8" s="125"/>
      <c r="K8" t="s">
        <v>29</v>
      </c>
      <c r="L8" s="13">
        <v>9.0909090909090917</v>
      </c>
      <c r="M8" s="125"/>
      <c r="N8" s="125"/>
      <c r="O8" s="125"/>
      <c r="P8" t="s">
        <v>29</v>
      </c>
      <c r="Q8" s="13">
        <v>10</v>
      </c>
      <c r="R8" s="125"/>
      <c r="S8" s="125"/>
      <c r="T8" s="125"/>
      <c r="U8" t="s">
        <v>29</v>
      </c>
      <c r="V8" s="13">
        <v>10</v>
      </c>
      <c r="W8" s="125"/>
      <c r="X8" s="125"/>
      <c r="Y8" s="125"/>
      <c r="Z8" t="s">
        <v>29</v>
      </c>
      <c r="AA8" s="13">
        <v>9.5706451612903223</v>
      </c>
      <c r="AB8" s="125"/>
      <c r="AC8" s="125"/>
      <c r="AD8" s="125"/>
      <c r="AE8" t="s">
        <v>29</v>
      </c>
      <c r="AF8" s="13">
        <v>9.3984559351595376</v>
      </c>
      <c r="AG8" s="125"/>
      <c r="AH8" s="125"/>
      <c r="AI8" s="125"/>
      <c r="AJ8" t="s">
        <v>29</v>
      </c>
      <c r="AK8" s="13">
        <v>10</v>
      </c>
      <c r="AL8" s="125"/>
      <c r="AM8" s="125"/>
      <c r="AN8" s="125"/>
      <c r="AO8" t="s">
        <v>29</v>
      </c>
      <c r="AP8" s="13">
        <v>10</v>
      </c>
      <c r="AQ8" s="125"/>
      <c r="AR8" s="125"/>
      <c r="AS8" s="125"/>
      <c r="AT8" t="s">
        <v>29</v>
      </c>
      <c r="AU8" s="13">
        <v>9.6616314635272396</v>
      </c>
      <c r="AV8" s="125"/>
      <c r="AW8" s="125"/>
      <c r="AX8" s="125"/>
      <c r="AY8" t="s">
        <v>29</v>
      </c>
      <c r="AZ8" s="13">
        <v>8.25</v>
      </c>
      <c r="BA8" s="125"/>
      <c r="BB8" s="125"/>
      <c r="BC8" s="125"/>
      <c r="BD8" t="s">
        <v>29</v>
      </c>
      <c r="BE8" s="13">
        <v>8</v>
      </c>
      <c r="BF8" s="125"/>
      <c r="BG8" s="125"/>
      <c r="BH8" s="125"/>
      <c r="BI8" t="s">
        <v>29</v>
      </c>
      <c r="BJ8" s="13">
        <v>8.1538461538461533</v>
      </c>
      <c r="BK8" s="125"/>
      <c r="BL8" s="125"/>
      <c r="BM8" s="125"/>
      <c r="BN8" t="s">
        <v>29</v>
      </c>
      <c r="BO8" s="13">
        <v>10</v>
      </c>
      <c r="BP8" s="125"/>
      <c r="BQ8" s="125"/>
      <c r="BR8" s="125"/>
      <c r="BS8" t="s">
        <v>29</v>
      </c>
      <c r="BT8" s="13">
        <v>10</v>
      </c>
      <c r="BU8" s="125"/>
      <c r="BV8" s="125"/>
      <c r="BW8" s="125"/>
      <c r="BX8" t="s">
        <v>29</v>
      </c>
      <c r="BY8" s="13">
        <v>10</v>
      </c>
      <c r="BZ8" s="125"/>
      <c r="CA8" s="125"/>
      <c r="CB8" s="125"/>
    </row>
    <row r="9" spans="1:80" x14ac:dyDescent="0.25">
      <c r="A9" t="s">
        <v>30</v>
      </c>
      <c r="B9" s="13">
        <v>9.8264753038732611</v>
      </c>
      <c r="C9" s="125"/>
      <c r="D9" s="125"/>
      <c r="E9" s="125"/>
      <c r="F9" t="s">
        <v>30</v>
      </c>
      <c r="G9" s="13">
        <v>9.7635714285714279</v>
      </c>
      <c r="H9" s="125"/>
      <c r="I9" s="125"/>
      <c r="J9" s="125"/>
      <c r="K9" t="s">
        <v>30</v>
      </c>
      <c r="L9" s="13">
        <v>10</v>
      </c>
      <c r="M9" s="125"/>
      <c r="N9" s="125"/>
      <c r="O9" s="125"/>
      <c r="P9" t="s">
        <v>30</v>
      </c>
      <c r="Q9" s="13">
        <v>10</v>
      </c>
      <c r="R9" s="125"/>
      <c r="S9" s="125"/>
      <c r="T9" s="125"/>
      <c r="U9" t="s">
        <v>30</v>
      </c>
      <c r="V9" s="13">
        <v>10</v>
      </c>
      <c r="W9" s="125"/>
      <c r="X9" s="125"/>
      <c r="Y9" s="125"/>
      <c r="Z9" t="s">
        <v>30</v>
      </c>
      <c r="AA9" s="13">
        <v>9.8932258064516123</v>
      </c>
      <c r="AB9" s="125"/>
      <c r="AC9" s="125"/>
      <c r="AD9" s="125"/>
      <c r="AE9" t="s">
        <v>30</v>
      </c>
      <c r="AF9" s="13">
        <v>9.6396280776121195</v>
      </c>
      <c r="AG9" s="125"/>
      <c r="AH9" s="125"/>
      <c r="AI9" s="125"/>
      <c r="AJ9" t="s">
        <v>30</v>
      </c>
      <c r="AK9" s="13">
        <v>10</v>
      </c>
      <c r="AL9" s="125"/>
      <c r="AM9" s="125"/>
      <c r="AN9" s="125"/>
      <c r="AO9" t="s">
        <v>30</v>
      </c>
      <c r="AP9" s="13">
        <v>10</v>
      </c>
      <c r="AQ9" s="125"/>
      <c r="AR9" s="125"/>
      <c r="AS9" s="125"/>
      <c r="AT9" t="s">
        <v>30</v>
      </c>
      <c r="AU9" s="13">
        <v>9.797290793656817</v>
      </c>
      <c r="AV9" s="125"/>
      <c r="AW9" s="125"/>
      <c r="AX9" s="125"/>
      <c r="AY9" t="s">
        <v>30</v>
      </c>
      <c r="AZ9" s="13">
        <v>10</v>
      </c>
      <c r="BA9" s="125"/>
      <c r="BB9" s="125"/>
      <c r="BC9" s="125"/>
      <c r="BD9" t="s">
        <v>30</v>
      </c>
      <c r="BE9" s="13">
        <v>9</v>
      </c>
      <c r="BF9" s="125"/>
      <c r="BG9" s="125"/>
      <c r="BH9" s="125"/>
      <c r="BI9" t="s">
        <v>30</v>
      </c>
      <c r="BJ9" s="13">
        <v>9.615384615384615</v>
      </c>
      <c r="BK9" s="125"/>
      <c r="BL9" s="125"/>
      <c r="BM9" s="125"/>
      <c r="BN9" t="s">
        <v>30</v>
      </c>
      <c r="BO9" s="13">
        <v>10</v>
      </c>
      <c r="BP9" s="125"/>
      <c r="BQ9" s="125"/>
      <c r="BR9" s="125"/>
      <c r="BS9" t="s">
        <v>30</v>
      </c>
      <c r="BT9" s="13">
        <v>10</v>
      </c>
      <c r="BU9" s="125"/>
      <c r="BV9" s="125"/>
      <c r="BW9" s="125"/>
      <c r="BX9" t="s">
        <v>30</v>
      </c>
      <c r="BY9" s="13">
        <v>10</v>
      </c>
      <c r="BZ9" s="125"/>
      <c r="CA9" s="125"/>
      <c r="CB9" s="12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60" zoomScaleNormal="60" workbookViewId="0">
      <selection activeCell="G5" sqref="G5"/>
    </sheetView>
  </sheetViews>
  <sheetFormatPr defaultRowHeight="15" x14ac:dyDescent="0.25"/>
  <cols>
    <col min="3" max="3" width="31.28515625" style="23" customWidth="1"/>
    <col min="17" max="17" width="9.140625" customWidth="1"/>
  </cols>
  <sheetData>
    <row r="1" spans="1:26" ht="26.25" x14ac:dyDescent="0.4">
      <c r="A1" s="29" t="s">
        <v>90</v>
      </c>
    </row>
    <row r="2" spans="1:26" x14ac:dyDescent="0.25">
      <c r="C2" s="33" t="s">
        <v>92</v>
      </c>
    </row>
    <row r="3" spans="1:26" x14ac:dyDescent="0.25">
      <c r="C3" s="24"/>
    </row>
    <row r="4" spans="1:26" x14ac:dyDescent="0.25">
      <c r="A4" s="3">
        <v>11.1</v>
      </c>
      <c r="B4" s="3" t="s">
        <v>7</v>
      </c>
    </row>
    <row r="5" spans="1:26" ht="83.25" x14ac:dyDescent="0.25">
      <c r="B5" s="25"/>
      <c r="C5" s="26"/>
      <c r="D5" s="27" t="s">
        <v>15</v>
      </c>
      <c r="E5" s="27" t="s">
        <v>11</v>
      </c>
      <c r="F5" s="27" t="s">
        <v>9</v>
      </c>
      <c r="G5" s="27" t="s">
        <v>19</v>
      </c>
      <c r="H5" s="27" t="s">
        <v>16</v>
      </c>
      <c r="I5" s="27" t="s">
        <v>18</v>
      </c>
      <c r="J5" s="27" t="s">
        <v>13</v>
      </c>
      <c r="K5" s="27" t="s">
        <v>14</v>
      </c>
      <c r="L5" s="27" t="s">
        <v>10</v>
      </c>
      <c r="M5" s="27" t="s">
        <v>20</v>
      </c>
      <c r="N5" s="27" t="s">
        <v>28</v>
      </c>
      <c r="O5" s="27" t="s">
        <v>8</v>
      </c>
      <c r="P5" s="27" t="s">
        <v>27</v>
      </c>
      <c r="Q5" s="27" t="s">
        <v>17</v>
      </c>
      <c r="R5" s="27" t="s">
        <v>22</v>
      </c>
      <c r="S5" s="27" t="s">
        <v>21</v>
      </c>
      <c r="T5" s="27" t="s">
        <v>23</v>
      </c>
      <c r="U5" s="27" t="s">
        <v>24</v>
      </c>
      <c r="V5" s="27" t="s">
        <v>25</v>
      </c>
      <c r="W5" s="27" t="s">
        <v>26</v>
      </c>
      <c r="X5" s="27" t="s">
        <v>12</v>
      </c>
      <c r="Y5" s="27" t="s">
        <v>29</v>
      </c>
      <c r="Z5" s="27" t="s">
        <v>30</v>
      </c>
    </row>
    <row r="6" spans="1:26" x14ac:dyDescent="0.25">
      <c r="B6" s="25"/>
      <c r="C6" s="31" t="s">
        <v>91</v>
      </c>
      <c r="D6" s="32">
        <f>_xlfn.RANK.EQ(D7,$D7:$X7,0)</f>
        <v>1</v>
      </c>
      <c r="E6" s="32">
        <f t="shared" ref="E6:X6" si="0">_xlfn.RANK.EQ(E7,$D7:$X7,0)</f>
        <v>2</v>
      </c>
      <c r="F6" s="32">
        <f t="shared" si="0"/>
        <v>3</v>
      </c>
      <c r="G6" s="32">
        <f t="shared" si="0"/>
        <v>4</v>
      </c>
      <c r="H6" s="32">
        <f t="shared" si="0"/>
        <v>5</v>
      </c>
      <c r="I6" s="32">
        <f t="shared" si="0"/>
        <v>5</v>
      </c>
      <c r="J6" s="32">
        <f t="shared" si="0"/>
        <v>7</v>
      </c>
      <c r="K6" s="32">
        <f t="shared" si="0"/>
        <v>8</v>
      </c>
      <c r="L6" s="32">
        <f t="shared" si="0"/>
        <v>9</v>
      </c>
      <c r="M6" s="32">
        <f t="shared" si="0"/>
        <v>9</v>
      </c>
      <c r="N6" s="32">
        <f t="shared" si="0"/>
        <v>9</v>
      </c>
      <c r="O6" s="32">
        <f t="shared" si="0"/>
        <v>12</v>
      </c>
      <c r="P6" s="32">
        <f t="shared" si="0"/>
        <v>12</v>
      </c>
      <c r="Q6" s="32">
        <f t="shared" si="0"/>
        <v>14</v>
      </c>
      <c r="R6" s="32">
        <f t="shared" si="0"/>
        <v>15</v>
      </c>
      <c r="S6" s="32">
        <f t="shared" si="0"/>
        <v>16</v>
      </c>
      <c r="T6" s="32">
        <f t="shared" si="0"/>
        <v>16</v>
      </c>
      <c r="U6" s="32">
        <f t="shared" si="0"/>
        <v>18</v>
      </c>
      <c r="V6" s="32">
        <f t="shared" si="0"/>
        <v>19</v>
      </c>
      <c r="W6" s="32">
        <f t="shared" si="0"/>
        <v>19</v>
      </c>
      <c r="X6" s="32">
        <f t="shared" si="0"/>
        <v>21</v>
      </c>
      <c r="Y6" s="30"/>
      <c r="Z6" s="30"/>
    </row>
    <row r="7" spans="1:26" ht="60" x14ac:dyDescent="0.25">
      <c r="B7" s="25" t="s">
        <v>78</v>
      </c>
      <c r="C7" s="26" t="s">
        <v>46</v>
      </c>
      <c r="D7" s="28">
        <v>6.3543750000000001</v>
      </c>
      <c r="E7" s="28">
        <v>5.2068750000000001</v>
      </c>
      <c r="F7" s="28">
        <v>5.0012500000000006</v>
      </c>
      <c r="G7" s="28">
        <v>4.8968750000000005</v>
      </c>
      <c r="H7" s="28">
        <v>4.6887500000000006</v>
      </c>
      <c r="I7" s="28">
        <v>4.6887500000000006</v>
      </c>
      <c r="J7" s="28">
        <v>4.6881250000000003</v>
      </c>
      <c r="K7" s="28">
        <v>4.6865625</v>
      </c>
      <c r="L7" s="28">
        <v>4.375</v>
      </c>
      <c r="M7" s="28">
        <v>4.375</v>
      </c>
      <c r="N7" s="28">
        <v>4.375</v>
      </c>
      <c r="O7" s="28">
        <v>4.2718749999999996</v>
      </c>
      <c r="P7" s="28">
        <v>4.2718749999999996</v>
      </c>
      <c r="Q7" s="28">
        <v>4.0637499999999998</v>
      </c>
      <c r="R7" s="28">
        <v>3.9593749999999996</v>
      </c>
      <c r="S7" s="28">
        <v>3.9581249999999999</v>
      </c>
      <c r="T7" s="28">
        <v>3.9581249999999999</v>
      </c>
      <c r="U7" s="28">
        <v>3.3331249999999999</v>
      </c>
      <c r="V7" s="28">
        <v>3.125</v>
      </c>
      <c r="W7" s="28">
        <v>3.125</v>
      </c>
      <c r="X7" s="28">
        <v>1.9042857142857144</v>
      </c>
      <c r="Y7" s="28">
        <v>9.7635714285714279</v>
      </c>
      <c r="Z7" s="28">
        <v>9.7635714285714279</v>
      </c>
    </row>
    <row r="8" spans="1:26" ht="83.25" x14ac:dyDescent="0.25">
      <c r="B8" s="25"/>
      <c r="C8" s="26"/>
      <c r="D8" s="27" t="s">
        <v>17</v>
      </c>
      <c r="E8" s="27" t="s">
        <v>11</v>
      </c>
      <c r="F8" s="27" t="s">
        <v>13</v>
      </c>
      <c r="G8" s="27" t="s">
        <v>15</v>
      </c>
      <c r="H8" s="27" t="s">
        <v>16</v>
      </c>
      <c r="I8" s="27" t="s">
        <v>19</v>
      </c>
      <c r="J8" s="27" t="s">
        <v>22</v>
      </c>
      <c r="K8" s="27" t="s">
        <v>8</v>
      </c>
      <c r="L8" s="27" t="s">
        <v>9</v>
      </c>
      <c r="M8" s="27" t="s">
        <v>10</v>
      </c>
      <c r="N8" s="27" t="s">
        <v>12</v>
      </c>
      <c r="O8" s="27" t="s">
        <v>14</v>
      </c>
      <c r="P8" s="27" t="s">
        <v>18</v>
      </c>
      <c r="Q8" s="27" t="s">
        <v>20</v>
      </c>
      <c r="R8" s="27" t="s">
        <v>21</v>
      </c>
      <c r="S8" s="27" t="s">
        <v>23</v>
      </c>
      <c r="T8" s="27" t="s">
        <v>24</v>
      </c>
      <c r="U8" s="27" t="s">
        <v>25</v>
      </c>
      <c r="V8" s="27" t="s">
        <v>26</v>
      </c>
      <c r="W8" s="27" t="s">
        <v>27</v>
      </c>
      <c r="X8" s="27" t="s">
        <v>28</v>
      </c>
      <c r="Y8" s="27" t="s">
        <v>29</v>
      </c>
      <c r="Z8" s="27" t="s">
        <v>30</v>
      </c>
    </row>
    <row r="9" spans="1:26" x14ac:dyDescent="0.25">
      <c r="B9" s="25"/>
      <c r="C9" s="31" t="s">
        <v>91</v>
      </c>
      <c r="D9" s="32">
        <f>_xlfn.RANK.EQ(D10,$D10:$X10,0)</f>
        <v>1</v>
      </c>
      <c r="E9" s="32">
        <f t="shared" ref="E9" si="1">_xlfn.RANK.EQ(E10,$D10:$X10,0)</f>
        <v>2</v>
      </c>
      <c r="F9" s="32">
        <f t="shared" ref="F9" si="2">_xlfn.RANK.EQ(F10,$D10:$X10,0)</f>
        <v>2</v>
      </c>
      <c r="G9" s="32">
        <f t="shared" ref="G9" si="3">_xlfn.RANK.EQ(G10,$D10:$X10,0)</f>
        <v>2</v>
      </c>
      <c r="H9" s="32">
        <f t="shared" ref="H9" si="4">_xlfn.RANK.EQ(H10,$D10:$X10,0)</f>
        <v>2</v>
      </c>
      <c r="I9" s="32">
        <f t="shared" ref="I9" si="5">_xlfn.RANK.EQ(I10,$D10:$X10,0)</f>
        <v>2</v>
      </c>
      <c r="J9" s="32">
        <f t="shared" ref="J9" si="6">_xlfn.RANK.EQ(J10,$D10:$X10,0)</f>
        <v>2</v>
      </c>
      <c r="K9" s="32">
        <f t="shared" ref="K9" si="7">_xlfn.RANK.EQ(K10,$D10:$X10,0)</f>
        <v>8</v>
      </c>
      <c r="L9" s="32">
        <f t="shared" ref="L9" si="8">_xlfn.RANK.EQ(L10,$D10:$X10,0)</f>
        <v>8</v>
      </c>
      <c r="M9" s="32">
        <f t="shared" ref="M9" si="9">_xlfn.RANK.EQ(M10,$D10:$X10,0)</f>
        <v>8</v>
      </c>
      <c r="N9" s="32">
        <f t="shared" ref="N9" si="10">_xlfn.RANK.EQ(N10,$D10:$X10,0)</f>
        <v>8</v>
      </c>
      <c r="O9" s="32">
        <f t="shared" ref="O9" si="11">_xlfn.RANK.EQ(O10,$D10:$X10,0)</f>
        <v>8</v>
      </c>
      <c r="P9" s="32">
        <f t="shared" ref="P9" si="12">_xlfn.RANK.EQ(P10,$D10:$X10,0)</f>
        <v>8</v>
      </c>
      <c r="Q9" s="32">
        <f t="shared" ref="Q9" si="13">_xlfn.RANK.EQ(Q10,$D10:$X10,0)</f>
        <v>8</v>
      </c>
      <c r="R9" s="32">
        <f t="shared" ref="R9" si="14">_xlfn.RANK.EQ(R10,$D10:$X10,0)</f>
        <v>8</v>
      </c>
      <c r="S9" s="32">
        <f t="shared" ref="S9" si="15">_xlfn.RANK.EQ(S10,$D10:$X10,0)</f>
        <v>8</v>
      </c>
      <c r="T9" s="32">
        <f t="shared" ref="T9" si="16">_xlfn.RANK.EQ(T10,$D10:$X10,0)</f>
        <v>8</v>
      </c>
      <c r="U9" s="32">
        <f t="shared" ref="U9" si="17">_xlfn.RANK.EQ(U10,$D10:$X10,0)</f>
        <v>8</v>
      </c>
      <c r="V9" s="32">
        <f t="shared" ref="V9" si="18">_xlfn.RANK.EQ(V10,$D10:$X10,0)</f>
        <v>8</v>
      </c>
      <c r="W9" s="32">
        <f t="shared" ref="W9" si="19">_xlfn.RANK.EQ(W10,$D10:$X10,0)</f>
        <v>8</v>
      </c>
      <c r="X9" s="32">
        <f t="shared" ref="X9" si="20">_xlfn.RANK.EQ(X10,$D10:$X10,0)</f>
        <v>8</v>
      </c>
      <c r="Y9" s="27"/>
      <c r="Z9" s="27"/>
    </row>
    <row r="10" spans="1:26" ht="30" x14ac:dyDescent="0.25">
      <c r="B10" s="25" t="s">
        <v>79</v>
      </c>
      <c r="C10" s="26" t="s">
        <v>47</v>
      </c>
      <c r="D10" s="28">
        <v>1.8181818181818181</v>
      </c>
      <c r="E10" s="28">
        <v>0.90909090909090906</v>
      </c>
      <c r="F10" s="28">
        <v>0.90909090909090906</v>
      </c>
      <c r="G10" s="28">
        <v>0.90909090909090906</v>
      </c>
      <c r="H10" s="28">
        <v>0.90909090909090906</v>
      </c>
      <c r="I10" s="28">
        <v>0.90909090909090906</v>
      </c>
      <c r="J10" s="28">
        <v>0.90909090909090906</v>
      </c>
      <c r="K10" s="28">
        <v>0</v>
      </c>
      <c r="L10" s="28">
        <v>0</v>
      </c>
      <c r="M10" s="28">
        <v>0</v>
      </c>
      <c r="N10" s="28">
        <v>0</v>
      </c>
      <c r="O10" s="28">
        <v>0</v>
      </c>
      <c r="P10" s="28">
        <v>0</v>
      </c>
      <c r="Q10" s="28">
        <v>0</v>
      </c>
      <c r="R10" s="28">
        <v>0</v>
      </c>
      <c r="S10" s="28">
        <v>0</v>
      </c>
      <c r="T10" s="28">
        <v>0</v>
      </c>
      <c r="U10" s="28">
        <v>0</v>
      </c>
      <c r="V10" s="28">
        <v>0</v>
      </c>
      <c r="W10" s="28">
        <v>0</v>
      </c>
      <c r="X10" s="28">
        <v>0</v>
      </c>
      <c r="Y10" s="28">
        <v>9.0909090909090917</v>
      </c>
      <c r="Z10" s="28">
        <v>10</v>
      </c>
    </row>
    <row r="11" spans="1:26" ht="83.25" x14ac:dyDescent="0.25">
      <c r="B11" s="25"/>
      <c r="C11" s="26"/>
      <c r="D11" s="27" t="s">
        <v>8</v>
      </c>
      <c r="E11" s="27" t="s">
        <v>9</v>
      </c>
      <c r="F11" s="27" t="s">
        <v>10</v>
      </c>
      <c r="G11" s="27" t="s">
        <v>11</v>
      </c>
      <c r="H11" s="27" t="s">
        <v>12</v>
      </c>
      <c r="I11" s="27" t="s">
        <v>13</v>
      </c>
      <c r="J11" s="27" t="s">
        <v>14</v>
      </c>
      <c r="K11" s="27" t="s">
        <v>15</v>
      </c>
      <c r="L11" s="27" t="s">
        <v>16</v>
      </c>
      <c r="M11" s="27" t="s">
        <v>17</v>
      </c>
      <c r="N11" s="27" t="s">
        <v>18</v>
      </c>
      <c r="O11" s="27" t="s">
        <v>19</v>
      </c>
      <c r="P11" s="27" t="s">
        <v>20</v>
      </c>
      <c r="Q11" s="27" t="s">
        <v>21</v>
      </c>
      <c r="R11" s="27" t="s">
        <v>22</v>
      </c>
      <c r="S11" s="27" t="s">
        <v>23</v>
      </c>
      <c r="T11" s="27" t="s">
        <v>24</v>
      </c>
      <c r="U11" s="27" t="s">
        <v>25</v>
      </c>
      <c r="V11" s="27" t="s">
        <v>26</v>
      </c>
      <c r="W11" s="27" t="s">
        <v>27</v>
      </c>
      <c r="X11" s="27" t="s">
        <v>28</v>
      </c>
      <c r="Y11" s="27" t="s">
        <v>29</v>
      </c>
      <c r="Z11" s="27" t="s">
        <v>30</v>
      </c>
    </row>
    <row r="12" spans="1:26" x14ac:dyDescent="0.25">
      <c r="B12" s="25"/>
      <c r="C12" s="31" t="s">
        <v>91</v>
      </c>
      <c r="D12" s="32"/>
      <c r="E12" s="32"/>
      <c r="F12" s="32"/>
      <c r="G12" s="32"/>
      <c r="H12" s="32"/>
      <c r="I12" s="32"/>
      <c r="J12" s="32"/>
      <c r="K12" s="32"/>
      <c r="L12" s="32"/>
      <c r="M12" s="32"/>
      <c r="N12" s="32"/>
      <c r="O12" s="32"/>
      <c r="P12" s="32"/>
      <c r="Q12" s="32"/>
      <c r="R12" s="32"/>
      <c r="S12" s="32"/>
      <c r="T12" s="32"/>
      <c r="U12" s="32"/>
      <c r="V12" s="32"/>
      <c r="W12" s="32"/>
      <c r="X12" s="32"/>
      <c r="Y12" s="27"/>
      <c r="Z12" s="27"/>
    </row>
    <row r="13" spans="1:26" ht="45" x14ac:dyDescent="0.25">
      <c r="B13" s="25" t="s">
        <v>80</v>
      </c>
      <c r="C13" s="26" t="s">
        <v>48</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10</v>
      </c>
      <c r="Z13" s="28">
        <v>10</v>
      </c>
    </row>
    <row r="14" spans="1:26" ht="83.25" x14ac:dyDescent="0.25">
      <c r="B14" s="25"/>
      <c r="C14" s="26"/>
      <c r="D14" s="27" t="s">
        <v>8</v>
      </c>
      <c r="E14" s="27" t="s">
        <v>9</v>
      </c>
      <c r="F14" s="27" t="s">
        <v>10</v>
      </c>
      <c r="G14" s="27" t="s">
        <v>11</v>
      </c>
      <c r="H14" s="27" t="s">
        <v>13</v>
      </c>
      <c r="I14" s="27" t="s">
        <v>14</v>
      </c>
      <c r="J14" s="27" t="s">
        <v>15</v>
      </c>
      <c r="K14" s="27" t="s">
        <v>16</v>
      </c>
      <c r="L14" s="27" t="s">
        <v>17</v>
      </c>
      <c r="M14" s="27" t="s">
        <v>18</v>
      </c>
      <c r="N14" s="27" t="s">
        <v>19</v>
      </c>
      <c r="O14" s="27" t="s">
        <v>20</v>
      </c>
      <c r="P14" s="27" t="s">
        <v>21</v>
      </c>
      <c r="Q14" s="27" t="s">
        <v>22</v>
      </c>
      <c r="R14" s="27" t="s">
        <v>23</v>
      </c>
      <c r="S14" s="27" t="s">
        <v>24</v>
      </c>
      <c r="T14" s="27" t="s">
        <v>25</v>
      </c>
      <c r="U14" s="27" t="s">
        <v>26</v>
      </c>
      <c r="V14" s="27" t="s">
        <v>27</v>
      </c>
      <c r="W14" s="27" t="s">
        <v>28</v>
      </c>
      <c r="X14" s="27" t="s">
        <v>12</v>
      </c>
      <c r="Y14" s="27" t="s">
        <v>29</v>
      </c>
      <c r="Z14" s="27" t="s">
        <v>30</v>
      </c>
    </row>
    <row r="15" spans="1:26" x14ac:dyDescent="0.25">
      <c r="B15" s="25"/>
      <c r="C15" s="31" t="s">
        <v>91</v>
      </c>
      <c r="D15" s="32"/>
      <c r="E15" s="32"/>
      <c r="F15" s="32"/>
      <c r="G15" s="32"/>
      <c r="H15" s="32"/>
      <c r="I15" s="32"/>
      <c r="J15" s="32"/>
      <c r="K15" s="32"/>
      <c r="L15" s="32"/>
      <c r="M15" s="32"/>
      <c r="N15" s="32"/>
      <c r="O15" s="32"/>
      <c r="P15" s="32"/>
      <c r="Q15" s="32"/>
      <c r="R15" s="32"/>
      <c r="S15" s="32"/>
      <c r="T15" s="32"/>
      <c r="U15" s="32"/>
      <c r="V15" s="32"/>
      <c r="W15" s="32"/>
      <c r="X15" s="32"/>
      <c r="Y15" s="27"/>
      <c r="Z15" s="27"/>
    </row>
    <row r="16" spans="1:26" ht="30" x14ac:dyDescent="0.25">
      <c r="B16" s="25" t="s">
        <v>81</v>
      </c>
      <c r="C16" s="26" t="s">
        <v>49</v>
      </c>
      <c r="D16" s="28">
        <v>5</v>
      </c>
      <c r="E16" s="28">
        <v>5</v>
      </c>
      <c r="F16" s="28">
        <v>5</v>
      </c>
      <c r="G16" s="28">
        <v>5</v>
      </c>
      <c r="H16" s="28">
        <v>5</v>
      </c>
      <c r="I16" s="28">
        <v>5</v>
      </c>
      <c r="J16" s="28">
        <v>5</v>
      </c>
      <c r="K16" s="28">
        <v>5</v>
      </c>
      <c r="L16" s="28">
        <v>5</v>
      </c>
      <c r="M16" s="28">
        <v>5</v>
      </c>
      <c r="N16" s="28">
        <v>5</v>
      </c>
      <c r="O16" s="28">
        <v>5</v>
      </c>
      <c r="P16" s="28">
        <v>5</v>
      </c>
      <c r="Q16" s="28">
        <v>5</v>
      </c>
      <c r="R16" s="28">
        <v>5</v>
      </c>
      <c r="S16" s="28">
        <v>5</v>
      </c>
      <c r="T16" s="28">
        <v>5</v>
      </c>
      <c r="U16" s="28">
        <v>5</v>
      </c>
      <c r="V16" s="28">
        <v>5</v>
      </c>
      <c r="W16" s="28">
        <v>5</v>
      </c>
      <c r="X16" s="28">
        <v>0</v>
      </c>
      <c r="Y16" s="28">
        <v>10</v>
      </c>
      <c r="Z16" s="28">
        <v>10</v>
      </c>
    </row>
    <row r="18" spans="1:26" x14ac:dyDescent="0.25">
      <c r="A18" s="3">
        <v>11.2</v>
      </c>
      <c r="B18" s="3" t="s">
        <v>36</v>
      </c>
    </row>
    <row r="19" spans="1:26" ht="81" x14ac:dyDescent="0.25">
      <c r="B19" s="25"/>
      <c r="C19" s="26"/>
      <c r="D19" s="27" t="s">
        <v>22</v>
      </c>
      <c r="E19" s="27" t="s">
        <v>8</v>
      </c>
      <c r="F19" s="27" t="s">
        <v>27</v>
      </c>
      <c r="G19" s="27" t="s">
        <v>26</v>
      </c>
      <c r="H19" s="27" t="s">
        <v>15</v>
      </c>
      <c r="I19" s="27" t="s">
        <v>24</v>
      </c>
      <c r="J19" s="27" t="s">
        <v>28</v>
      </c>
      <c r="K19" s="27" t="s">
        <v>23</v>
      </c>
      <c r="L19" s="27" t="s">
        <v>11</v>
      </c>
      <c r="M19" s="27" t="s">
        <v>13</v>
      </c>
      <c r="N19" s="27" t="s">
        <v>16</v>
      </c>
      <c r="O19" s="27" t="s">
        <v>18</v>
      </c>
      <c r="P19" s="27" t="s">
        <v>17</v>
      </c>
      <c r="Q19" s="27" t="s">
        <v>19</v>
      </c>
      <c r="R19" s="27" t="s">
        <v>12</v>
      </c>
      <c r="S19" s="27" t="s">
        <v>20</v>
      </c>
      <c r="T19" s="27" t="s">
        <v>21</v>
      </c>
      <c r="U19" s="27" t="s">
        <v>14</v>
      </c>
      <c r="V19" s="27" t="s">
        <v>9</v>
      </c>
      <c r="W19" s="27" t="s">
        <v>25</v>
      </c>
      <c r="X19" s="27" t="s">
        <v>10</v>
      </c>
      <c r="Y19" s="27" t="s">
        <v>29</v>
      </c>
      <c r="Z19" s="27" t="s">
        <v>30</v>
      </c>
    </row>
    <row r="20" spans="1:26" x14ac:dyDescent="0.25">
      <c r="B20" s="25"/>
      <c r="C20" s="31" t="s">
        <v>91</v>
      </c>
      <c r="D20" s="32">
        <f>_xlfn.RANK.EQ(D21,$D21:$X21,0)</f>
        <v>1</v>
      </c>
      <c r="E20" s="32">
        <f t="shared" ref="E20" si="21">_xlfn.RANK.EQ(E21,$D21:$X21,0)</f>
        <v>2</v>
      </c>
      <c r="F20" s="32">
        <f t="shared" ref="F20" si="22">_xlfn.RANK.EQ(F21,$D21:$X21,0)</f>
        <v>3</v>
      </c>
      <c r="G20" s="32">
        <f t="shared" ref="G20" si="23">_xlfn.RANK.EQ(G21,$D21:$X21,0)</f>
        <v>4</v>
      </c>
      <c r="H20" s="32">
        <f t="shared" ref="H20" si="24">_xlfn.RANK.EQ(H21,$D21:$X21,0)</f>
        <v>5</v>
      </c>
      <c r="I20" s="32">
        <f t="shared" ref="I20" si="25">_xlfn.RANK.EQ(I21,$D21:$X21,0)</f>
        <v>6</v>
      </c>
      <c r="J20" s="32">
        <f t="shared" ref="J20" si="26">_xlfn.RANK.EQ(J21,$D21:$X21,0)</f>
        <v>7</v>
      </c>
      <c r="K20" s="32">
        <f t="shared" ref="K20" si="27">_xlfn.RANK.EQ(K21,$D21:$X21,0)</f>
        <v>8</v>
      </c>
      <c r="L20" s="32">
        <f t="shared" ref="L20" si="28">_xlfn.RANK.EQ(L21,$D21:$X21,0)</f>
        <v>9</v>
      </c>
      <c r="M20" s="32">
        <f t="shared" ref="M20" si="29">_xlfn.RANK.EQ(M21,$D21:$X21,0)</f>
        <v>10</v>
      </c>
      <c r="N20" s="32">
        <f t="shared" ref="N20" si="30">_xlfn.RANK.EQ(N21,$D21:$X21,0)</f>
        <v>11</v>
      </c>
      <c r="O20" s="32">
        <f t="shared" ref="O20" si="31">_xlfn.RANK.EQ(O21,$D21:$X21,0)</f>
        <v>12</v>
      </c>
      <c r="P20" s="32">
        <f t="shared" ref="P20" si="32">_xlfn.RANK.EQ(P21,$D21:$X21,0)</f>
        <v>13</v>
      </c>
      <c r="Q20" s="32">
        <f t="shared" ref="Q20" si="33">_xlfn.RANK.EQ(Q21,$D21:$X21,0)</f>
        <v>14</v>
      </c>
      <c r="R20" s="32">
        <f t="shared" ref="R20" si="34">_xlfn.RANK.EQ(R21,$D21:$X21,0)</f>
        <v>15</v>
      </c>
      <c r="S20" s="32">
        <f t="shared" ref="S20" si="35">_xlfn.RANK.EQ(S21,$D21:$X21,0)</f>
        <v>16</v>
      </c>
      <c r="T20" s="32">
        <f t="shared" ref="T20" si="36">_xlfn.RANK.EQ(T21,$D21:$X21,0)</f>
        <v>17</v>
      </c>
      <c r="U20" s="32">
        <f t="shared" ref="U20" si="37">_xlfn.RANK.EQ(U21,$D21:$X21,0)</f>
        <v>18</v>
      </c>
      <c r="V20" s="32">
        <f t="shared" ref="V20" si="38">_xlfn.RANK.EQ(V21,$D21:$X21,0)</f>
        <v>19</v>
      </c>
      <c r="W20" s="32">
        <f t="shared" ref="W20" si="39">_xlfn.RANK.EQ(W21,$D21:$X21,0)</f>
        <v>20</v>
      </c>
      <c r="X20" s="32">
        <f t="shared" ref="X20" si="40">_xlfn.RANK.EQ(X21,$D21:$X21,0)</f>
        <v>21</v>
      </c>
      <c r="Y20" s="27"/>
      <c r="Z20" s="27"/>
    </row>
    <row r="21" spans="1:26" ht="45" x14ac:dyDescent="0.25">
      <c r="B21" s="25" t="s">
        <v>82</v>
      </c>
      <c r="C21" s="26" t="s">
        <v>51</v>
      </c>
      <c r="D21" s="28">
        <v>4.4153899626109716</v>
      </c>
      <c r="E21" s="28">
        <v>4.3905624235426579</v>
      </c>
      <c r="F21" s="28">
        <v>4.2900237123817</v>
      </c>
      <c r="G21" s="28">
        <v>4.1730474022305666</v>
      </c>
      <c r="H21" s="28">
        <v>4.0226191879888376</v>
      </c>
      <c r="I21" s="28">
        <v>3.8707045999121421</v>
      </c>
      <c r="J21" s="28">
        <v>3.8068516378581307</v>
      </c>
      <c r="K21" s="28">
        <v>3.6041778561470168</v>
      </c>
      <c r="L21" s="28">
        <v>3.2894267000476023</v>
      </c>
      <c r="M21" s="28">
        <v>3.1771671697629711</v>
      </c>
      <c r="N21" s="28">
        <v>3.1317420043343778</v>
      </c>
      <c r="O21" s="28">
        <v>2.7869983179497093</v>
      </c>
      <c r="P21" s="28">
        <v>2.7677324019237615</v>
      </c>
      <c r="Q21" s="28">
        <v>2.5258849242583312</v>
      </c>
      <c r="R21" s="28">
        <v>2.0312400034742399</v>
      </c>
      <c r="S21" s="28">
        <v>1.9815857210702505</v>
      </c>
      <c r="T21" s="28">
        <v>1.9477787239880049</v>
      </c>
      <c r="U21" s="28">
        <v>1.8708007988669271</v>
      </c>
      <c r="V21" s="28">
        <v>1.7568740170356472</v>
      </c>
      <c r="W21" s="28">
        <v>1.3184753688506123</v>
      </c>
      <c r="X21" s="28">
        <v>1.250122610051035</v>
      </c>
      <c r="Y21" s="28">
        <v>9.8999999999999986</v>
      </c>
      <c r="Z21" s="28">
        <v>9.9888888888888889</v>
      </c>
    </row>
    <row r="22" spans="1:26" ht="81" x14ac:dyDescent="0.25">
      <c r="B22" s="25"/>
      <c r="C22" s="26"/>
      <c r="D22" s="27" t="s">
        <v>22</v>
      </c>
      <c r="E22" s="27" t="s">
        <v>19</v>
      </c>
      <c r="F22" s="27" t="s">
        <v>24</v>
      </c>
      <c r="G22" s="27" t="s">
        <v>15</v>
      </c>
      <c r="H22" s="27" t="s">
        <v>8</v>
      </c>
      <c r="I22" s="27" t="s">
        <v>11</v>
      </c>
      <c r="J22" s="27" t="s">
        <v>23</v>
      </c>
      <c r="K22" s="27" t="s">
        <v>10</v>
      </c>
      <c r="L22" s="27" t="s">
        <v>27</v>
      </c>
      <c r="M22" s="27" t="s">
        <v>13</v>
      </c>
      <c r="N22" s="27" t="s">
        <v>26</v>
      </c>
      <c r="O22" s="27" t="s">
        <v>16</v>
      </c>
      <c r="P22" s="27" t="s">
        <v>18</v>
      </c>
      <c r="Q22" s="27" t="s">
        <v>9</v>
      </c>
      <c r="R22" s="27" t="s">
        <v>25</v>
      </c>
      <c r="S22" s="27" t="s">
        <v>14</v>
      </c>
      <c r="T22" s="27" t="s">
        <v>20</v>
      </c>
      <c r="U22" s="27" t="s">
        <v>28</v>
      </c>
      <c r="V22" s="27" t="s">
        <v>21</v>
      </c>
      <c r="W22" s="27" t="s">
        <v>12</v>
      </c>
      <c r="X22" s="27" t="s">
        <v>17</v>
      </c>
      <c r="Y22" s="27" t="s">
        <v>29</v>
      </c>
      <c r="Z22" s="27" t="s">
        <v>30</v>
      </c>
    </row>
    <row r="23" spans="1:26" x14ac:dyDescent="0.25">
      <c r="B23" s="25"/>
      <c r="C23" s="31" t="s">
        <v>91</v>
      </c>
      <c r="D23" s="32">
        <f>_xlfn.RANK.EQ(D24,$D24:$X24,0)</f>
        <v>1</v>
      </c>
      <c r="E23" s="32">
        <f t="shared" ref="E23" si="41">_xlfn.RANK.EQ(E24,$D24:$X24,0)</f>
        <v>2</v>
      </c>
      <c r="F23" s="32">
        <f t="shared" ref="F23" si="42">_xlfn.RANK.EQ(F24,$D24:$X24,0)</f>
        <v>3</v>
      </c>
      <c r="G23" s="32">
        <f t="shared" ref="G23" si="43">_xlfn.RANK.EQ(G24,$D24:$X24,0)</f>
        <v>4</v>
      </c>
      <c r="H23" s="32">
        <f t="shared" ref="H23" si="44">_xlfn.RANK.EQ(H24,$D24:$X24,0)</f>
        <v>5</v>
      </c>
      <c r="I23" s="32">
        <f t="shared" ref="I23" si="45">_xlfn.RANK.EQ(I24,$D24:$X24,0)</f>
        <v>6</v>
      </c>
      <c r="J23" s="32">
        <f t="shared" ref="J23" si="46">_xlfn.RANK.EQ(J24,$D24:$X24,0)</f>
        <v>7</v>
      </c>
      <c r="K23" s="32">
        <f t="shared" ref="K23" si="47">_xlfn.RANK.EQ(K24,$D24:$X24,0)</f>
        <v>8</v>
      </c>
      <c r="L23" s="32">
        <f t="shared" ref="L23" si="48">_xlfn.RANK.EQ(L24,$D24:$X24,0)</f>
        <v>9</v>
      </c>
      <c r="M23" s="32">
        <f t="shared" ref="M23" si="49">_xlfn.RANK.EQ(M24,$D24:$X24,0)</f>
        <v>10</v>
      </c>
      <c r="N23" s="32">
        <f t="shared" ref="N23" si="50">_xlfn.RANK.EQ(N24,$D24:$X24,0)</f>
        <v>11</v>
      </c>
      <c r="O23" s="32">
        <f t="shared" ref="O23" si="51">_xlfn.RANK.EQ(O24,$D24:$X24,0)</f>
        <v>12</v>
      </c>
      <c r="P23" s="32">
        <f t="shared" ref="P23" si="52">_xlfn.RANK.EQ(P24,$D24:$X24,0)</f>
        <v>13</v>
      </c>
      <c r="Q23" s="32">
        <f t="shared" ref="Q23" si="53">_xlfn.RANK.EQ(Q24,$D24:$X24,0)</f>
        <v>14</v>
      </c>
      <c r="R23" s="32">
        <f t="shared" ref="R23" si="54">_xlfn.RANK.EQ(R24,$D24:$X24,0)</f>
        <v>15</v>
      </c>
      <c r="S23" s="32">
        <f t="shared" ref="S23" si="55">_xlfn.RANK.EQ(S24,$D24:$X24,0)</f>
        <v>16</v>
      </c>
      <c r="T23" s="32">
        <f t="shared" ref="T23" si="56">_xlfn.RANK.EQ(T24,$D24:$X24,0)</f>
        <v>17</v>
      </c>
      <c r="U23" s="32">
        <f t="shared" ref="U23" si="57">_xlfn.RANK.EQ(U24,$D24:$X24,0)</f>
        <v>18</v>
      </c>
      <c r="V23" s="32">
        <f t="shared" ref="V23" si="58">_xlfn.RANK.EQ(V24,$D24:$X24,0)</f>
        <v>19</v>
      </c>
      <c r="W23" s="32">
        <f t="shared" ref="W23" si="59">_xlfn.RANK.EQ(W24,$D24:$X24,0)</f>
        <v>20</v>
      </c>
      <c r="X23" s="32">
        <f t="shared" ref="X23" si="60">_xlfn.RANK.EQ(X24,$D24:$X24,0)</f>
        <v>21</v>
      </c>
      <c r="Y23" s="27"/>
      <c r="Z23" s="27"/>
    </row>
    <row r="24" spans="1:26" ht="45" x14ac:dyDescent="0.25">
      <c r="B24" s="25" t="s">
        <v>83</v>
      </c>
      <c r="C24" s="26" t="s">
        <v>52</v>
      </c>
      <c r="D24" s="28">
        <v>6.7962452696746967</v>
      </c>
      <c r="E24" s="28">
        <v>6.029893003655542</v>
      </c>
      <c r="F24" s="28">
        <v>5.258282931563353</v>
      </c>
      <c r="G24" s="28">
        <v>5.1111111111111116</v>
      </c>
      <c r="H24" s="28">
        <v>3.9267965368828008</v>
      </c>
      <c r="I24" s="28">
        <v>3.6775233051800824</v>
      </c>
      <c r="J24" s="28">
        <v>3.6237202414634084</v>
      </c>
      <c r="K24" s="28">
        <v>3.3206038494296402</v>
      </c>
      <c r="L24" s="28">
        <v>3.1667512970509253</v>
      </c>
      <c r="M24" s="28">
        <v>2.896990590482861</v>
      </c>
      <c r="N24" s="28">
        <v>2.8931626708392684</v>
      </c>
      <c r="O24" s="28">
        <v>2.5612098485726356</v>
      </c>
      <c r="P24" s="28">
        <v>2.4893185570385881</v>
      </c>
      <c r="Q24" s="28">
        <v>2.3562160587949919</v>
      </c>
      <c r="R24" s="28">
        <v>1.7034302805223989</v>
      </c>
      <c r="S24" s="28">
        <v>1.6907990449745469</v>
      </c>
      <c r="T24" s="28">
        <v>1.6473743236531024</v>
      </c>
      <c r="U24" s="28">
        <v>1.1983063395872813</v>
      </c>
      <c r="V24" s="28">
        <v>1.060261532329867</v>
      </c>
      <c r="W24" s="28">
        <v>0.62579526836804222</v>
      </c>
      <c r="X24" s="28">
        <v>0.3298362995987032</v>
      </c>
      <c r="Y24" s="28">
        <v>10</v>
      </c>
      <c r="Z24" s="28">
        <v>10</v>
      </c>
    </row>
    <row r="25" spans="1:26" ht="81" x14ac:dyDescent="0.25">
      <c r="B25" s="25"/>
      <c r="C25" s="26"/>
      <c r="D25" s="27" t="s">
        <v>12</v>
      </c>
      <c r="E25" s="27" t="s">
        <v>24</v>
      </c>
      <c r="F25" s="27" t="s">
        <v>9</v>
      </c>
      <c r="G25" s="27" t="s">
        <v>10</v>
      </c>
      <c r="H25" s="27" t="s">
        <v>13</v>
      </c>
      <c r="I25" s="27" t="s">
        <v>15</v>
      </c>
      <c r="J25" s="27" t="s">
        <v>22</v>
      </c>
      <c r="K25" s="27" t="s">
        <v>27</v>
      </c>
      <c r="L25" s="27" t="s">
        <v>20</v>
      </c>
      <c r="M25" s="27" t="s">
        <v>8</v>
      </c>
      <c r="N25" s="27" t="s">
        <v>11</v>
      </c>
      <c r="O25" s="27" t="s">
        <v>16</v>
      </c>
      <c r="P25" s="27" t="s">
        <v>17</v>
      </c>
      <c r="Q25" s="27" t="s">
        <v>18</v>
      </c>
      <c r="R25" s="27" t="s">
        <v>19</v>
      </c>
      <c r="S25" s="27" t="s">
        <v>21</v>
      </c>
      <c r="T25" s="27" t="s">
        <v>23</v>
      </c>
      <c r="U25" s="27" t="s">
        <v>26</v>
      </c>
      <c r="V25" s="27" t="s">
        <v>25</v>
      </c>
      <c r="W25" s="27" t="s">
        <v>28</v>
      </c>
      <c r="X25" s="27" t="s">
        <v>14</v>
      </c>
      <c r="Y25" s="27" t="s">
        <v>29</v>
      </c>
      <c r="Z25" s="27" t="s">
        <v>30</v>
      </c>
    </row>
    <row r="26" spans="1:26" x14ac:dyDescent="0.25">
      <c r="B26" s="25"/>
      <c r="C26" s="31" t="s">
        <v>91</v>
      </c>
      <c r="D26" s="32">
        <f>_xlfn.RANK.EQ(D27,$D27:$X27,0)</f>
        <v>1</v>
      </c>
      <c r="E26" s="32">
        <f t="shared" ref="E26" si="61">_xlfn.RANK.EQ(E27,$D27:$X27,0)</f>
        <v>2</v>
      </c>
      <c r="F26" s="32">
        <f t="shared" ref="F26" si="62">_xlfn.RANK.EQ(F27,$D27:$X27,0)</f>
        <v>3</v>
      </c>
      <c r="G26" s="32">
        <f t="shared" ref="G26" si="63">_xlfn.RANK.EQ(G27,$D27:$X27,0)</f>
        <v>3</v>
      </c>
      <c r="H26" s="32">
        <f t="shared" ref="H26" si="64">_xlfn.RANK.EQ(H27,$D27:$X27,0)</f>
        <v>3</v>
      </c>
      <c r="I26" s="32">
        <f t="shared" ref="I26" si="65">_xlfn.RANK.EQ(I27,$D27:$X27,0)</f>
        <v>3</v>
      </c>
      <c r="J26" s="32">
        <f t="shared" ref="J26" si="66">_xlfn.RANK.EQ(J27,$D27:$X27,0)</f>
        <v>3</v>
      </c>
      <c r="K26" s="32">
        <f t="shared" ref="K26" si="67">_xlfn.RANK.EQ(K27,$D27:$X27,0)</f>
        <v>3</v>
      </c>
      <c r="L26" s="32">
        <f t="shared" ref="L26" si="68">_xlfn.RANK.EQ(L27,$D27:$X27,0)</f>
        <v>9</v>
      </c>
      <c r="M26" s="32">
        <f t="shared" ref="M26" si="69">_xlfn.RANK.EQ(M27,$D27:$X27,0)</f>
        <v>10</v>
      </c>
      <c r="N26" s="32">
        <f t="shared" ref="N26" si="70">_xlfn.RANK.EQ(N27,$D27:$X27,0)</f>
        <v>10</v>
      </c>
      <c r="O26" s="32">
        <f t="shared" ref="O26" si="71">_xlfn.RANK.EQ(O27,$D27:$X27,0)</f>
        <v>10</v>
      </c>
      <c r="P26" s="32">
        <f t="shared" ref="P26" si="72">_xlfn.RANK.EQ(P27,$D27:$X27,0)</f>
        <v>10</v>
      </c>
      <c r="Q26" s="32">
        <f t="shared" ref="Q26" si="73">_xlfn.RANK.EQ(Q27,$D27:$X27,0)</f>
        <v>10</v>
      </c>
      <c r="R26" s="32">
        <f t="shared" ref="R26" si="74">_xlfn.RANK.EQ(R27,$D27:$X27,0)</f>
        <v>10</v>
      </c>
      <c r="S26" s="32">
        <f t="shared" ref="S26" si="75">_xlfn.RANK.EQ(S27,$D27:$X27,0)</f>
        <v>10</v>
      </c>
      <c r="T26" s="32">
        <f t="shared" ref="T26" si="76">_xlfn.RANK.EQ(T27,$D27:$X27,0)</f>
        <v>10</v>
      </c>
      <c r="U26" s="32">
        <f t="shared" ref="U26" si="77">_xlfn.RANK.EQ(U27,$D27:$X27,0)</f>
        <v>10</v>
      </c>
      <c r="V26" s="32">
        <f t="shared" ref="V26" si="78">_xlfn.RANK.EQ(V27,$D27:$X27,0)</f>
        <v>19</v>
      </c>
      <c r="W26" s="32">
        <f t="shared" ref="W26" si="79">_xlfn.RANK.EQ(W27,$D27:$X27,0)</f>
        <v>19</v>
      </c>
      <c r="X26" s="32">
        <f t="shared" ref="X26" si="80">_xlfn.RANK.EQ(X27,$D27:$X27,0)</f>
        <v>21</v>
      </c>
      <c r="Y26" s="27"/>
      <c r="Z26" s="27"/>
    </row>
    <row r="27" spans="1:26" ht="45" x14ac:dyDescent="0.25">
      <c r="B27" s="25" t="s">
        <v>84</v>
      </c>
      <c r="C27" s="26" t="s">
        <v>53</v>
      </c>
      <c r="D27" s="28">
        <v>7.2233333333333336</v>
      </c>
      <c r="E27" s="28">
        <v>6.1099999999999994</v>
      </c>
      <c r="F27" s="28">
        <v>5</v>
      </c>
      <c r="G27" s="28">
        <v>5</v>
      </c>
      <c r="H27" s="28">
        <v>5</v>
      </c>
      <c r="I27" s="28">
        <v>5</v>
      </c>
      <c r="J27" s="28">
        <v>5</v>
      </c>
      <c r="K27" s="28">
        <v>5</v>
      </c>
      <c r="L27" s="28">
        <v>3.89</v>
      </c>
      <c r="M27" s="28">
        <v>1.6666666666666667</v>
      </c>
      <c r="N27" s="28">
        <v>1.6666666666666667</v>
      </c>
      <c r="O27" s="28">
        <v>1.6666666666666667</v>
      </c>
      <c r="P27" s="28">
        <v>1.6666666666666667</v>
      </c>
      <c r="Q27" s="28">
        <v>1.6666666666666667</v>
      </c>
      <c r="R27" s="28">
        <v>1.6666666666666667</v>
      </c>
      <c r="S27" s="28">
        <v>1.6666666666666667</v>
      </c>
      <c r="T27" s="28">
        <v>1.6666666666666667</v>
      </c>
      <c r="U27" s="28">
        <v>1.6666666666666667</v>
      </c>
      <c r="V27" s="28">
        <v>1.1100000000000001</v>
      </c>
      <c r="W27" s="28">
        <v>1.1100000000000001</v>
      </c>
      <c r="X27" s="28">
        <v>0.55666666666666664</v>
      </c>
      <c r="Y27" s="28">
        <v>10</v>
      </c>
      <c r="Z27" s="28">
        <v>10</v>
      </c>
    </row>
    <row r="28" spans="1:26" x14ac:dyDescent="0.25">
      <c r="A28" s="3">
        <v>11.3</v>
      </c>
      <c r="B28" s="3" t="s">
        <v>39</v>
      </c>
    </row>
    <row r="29" spans="1:26" ht="81" x14ac:dyDescent="0.25">
      <c r="B29" s="25"/>
      <c r="C29" s="26"/>
      <c r="D29" s="27" t="s">
        <v>14</v>
      </c>
      <c r="E29" s="27" t="s">
        <v>19</v>
      </c>
      <c r="F29" s="27" t="s">
        <v>25</v>
      </c>
      <c r="G29" s="27" t="s">
        <v>26</v>
      </c>
      <c r="H29" s="27" t="s">
        <v>10</v>
      </c>
      <c r="I29" s="27" t="s">
        <v>18</v>
      </c>
      <c r="J29" s="27" t="s">
        <v>20</v>
      </c>
      <c r="K29" s="27" t="s">
        <v>28</v>
      </c>
      <c r="L29" s="27" t="s">
        <v>11</v>
      </c>
      <c r="M29" s="27" t="s">
        <v>13</v>
      </c>
      <c r="N29" s="27" t="s">
        <v>23</v>
      </c>
      <c r="O29" s="27" t="s">
        <v>21</v>
      </c>
      <c r="P29" s="27" t="s">
        <v>17</v>
      </c>
      <c r="Q29" s="27" t="s">
        <v>16</v>
      </c>
      <c r="R29" s="27" t="s">
        <v>24</v>
      </c>
      <c r="S29" s="27" t="s">
        <v>8</v>
      </c>
      <c r="T29" s="27" t="s">
        <v>22</v>
      </c>
      <c r="U29" s="27" t="s">
        <v>27</v>
      </c>
      <c r="V29" s="27" t="s">
        <v>12</v>
      </c>
      <c r="W29" s="27" t="s">
        <v>15</v>
      </c>
      <c r="X29" s="27" t="s">
        <v>9</v>
      </c>
      <c r="Y29" s="27" t="s">
        <v>29</v>
      </c>
      <c r="Z29" s="27" t="s">
        <v>30</v>
      </c>
    </row>
    <row r="30" spans="1:26" x14ac:dyDescent="0.25">
      <c r="B30" s="25"/>
      <c r="C30" s="31" t="s">
        <v>91</v>
      </c>
      <c r="D30" s="32">
        <f>_xlfn.RANK.EQ(D31,$D31:$X31,0)</f>
        <v>1</v>
      </c>
      <c r="E30" s="32">
        <f t="shared" ref="E30" si="81">_xlfn.RANK.EQ(E31,$D31:$X31,0)</f>
        <v>2</v>
      </c>
      <c r="F30" s="32">
        <f t="shared" ref="F30" si="82">_xlfn.RANK.EQ(F31,$D31:$X31,0)</f>
        <v>3</v>
      </c>
      <c r="G30" s="32">
        <f t="shared" ref="G30" si="83">_xlfn.RANK.EQ(G31,$D31:$X31,0)</f>
        <v>4</v>
      </c>
      <c r="H30" s="32">
        <f t="shared" ref="H30" si="84">_xlfn.RANK.EQ(H31,$D31:$X31,0)</f>
        <v>5</v>
      </c>
      <c r="I30" s="32">
        <f t="shared" ref="I30" si="85">_xlfn.RANK.EQ(I31,$D31:$X31,0)</f>
        <v>6</v>
      </c>
      <c r="J30" s="32">
        <f t="shared" ref="J30" si="86">_xlfn.RANK.EQ(J31,$D31:$X31,0)</f>
        <v>7</v>
      </c>
      <c r="K30" s="32">
        <f t="shared" ref="K30" si="87">_xlfn.RANK.EQ(K31,$D31:$X31,0)</f>
        <v>8</v>
      </c>
      <c r="L30" s="32">
        <f t="shared" ref="L30" si="88">_xlfn.RANK.EQ(L31,$D31:$X31,0)</f>
        <v>9</v>
      </c>
      <c r="M30" s="32">
        <f t="shared" ref="M30" si="89">_xlfn.RANK.EQ(M31,$D31:$X31,0)</f>
        <v>10</v>
      </c>
      <c r="N30" s="32">
        <f t="shared" ref="N30" si="90">_xlfn.RANK.EQ(N31,$D31:$X31,0)</f>
        <v>11</v>
      </c>
      <c r="O30" s="32">
        <f t="shared" ref="O30" si="91">_xlfn.RANK.EQ(O31,$D31:$X31,0)</f>
        <v>12</v>
      </c>
      <c r="P30" s="32">
        <f t="shared" ref="P30" si="92">_xlfn.RANK.EQ(P31,$D31:$X31,0)</f>
        <v>13</v>
      </c>
      <c r="Q30" s="32">
        <f t="shared" ref="Q30" si="93">_xlfn.RANK.EQ(Q31,$D31:$X31,0)</f>
        <v>14</v>
      </c>
      <c r="R30" s="32">
        <f t="shared" ref="R30" si="94">_xlfn.RANK.EQ(R31,$D31:$X31,0)</f>
        <v>15</v>
      </c>
      <c r="S30" s="32">
        <f t="shared" ref="S30" si="95">_xlfn.RANK.EQ(S31,$D31:$X31,0)</f>
        <v>16</v>
      </c>
      <c r="T30" s="32">
        <f t="shared" ref="T30" si="96">_xlfn.RANK.EQ(T31,$D31:$X31,0)</f>
        <v>17</v>
      </c>
      <c r="U30" s="32">
        <f t="shared" ref="U30" si="97">_xlfn.RANK.EQ(U31,$D31:$X31,0)</f>
        <v>18</v>
      </c>
      <c r="V30" s="32">
        <f t="shared" ref="V30" si="98">_xlfn.RANK.EQ(V31,$D31:$X31,0)</f>
        <v>19</v>
      </c>
      <c r="W30" s="32">
        <f t="shared" ref="W30" si="99">_xlfn.RANK.EQ(W31,$D31:$X31,0)</f>
        <v>20</v>
      </c>
      <c r="X30" s="32">
        <f t="shared" ref="X30" si="100">_xlfn.RANK.EQ(X31,$D31:$X31,0)</f>
        <v>21</v>
      </c>
      <c r="Y30" s="27"/>
      <c r="Z30" s="27"/>
    </row>
    <row r="31" spans="1:26" ht="30" x14ac:dyDescent="0.25">
      <c r="B31" s="25" t="s">
        <v>85</v>
      </c>
      <c r="C31" s="26" t="s">
        <v>58</v>
      </c>
      <c r="D31" s="28">
        <v>4.8274491816748544</v>
      </c>
      <c r="E31" s="28">
        <v>4.5553241670436107</v>
      </c>
      <c r="F31" s="28">
        <v>4.5253475490210633</v>
      </c>
      <c r="G31" s="28">
        <v>4.4684177405636341</v>
      </c>
      <c r="H31" s="28">
        <v>4.1491662857339877</v>
      </c>
      <c r="I31" s="28">
        <v>3.99304228617881</v>
      </c>
      <c r="J31" s="28">
        <v>3.9839839125627194</v>
      </c>
      <c r="K31" s="28">
        <v>3.8333333333333335</v>
      </c>
      <c r="L31" s="28">
        <v>2.8179823500537111</v>
      </c>
      <c r="M31" s="28">
        <v>2.7001534268241278</v>
      </c>
      <c r="N31" s="28">
        <v>2.6965428943848657</v>
      </c>
      <c r="O31" s="28">
        <v>2.5742330032077754</v>
      </c>
      <c r="P31" s="28">
        <v>2.3702793809786278</v>
      </c>
      <c r="Q31" s="28">
        <v>2.1095195334376147</v>
      </c>
      <c r="R31" s="28">
        <v>1.6029900866006201</v>
      </c>
      <c r="S31" s="28">
        <v>1.2599803033616952</v>
      </c>
      <c r="T31" s="28">
        <v>1.226132985243249</v>
      </c>
      <c r="U31" s="28">
        <v>1.1495994707607948</v>
      </c>
      <c r="V31" s="28">
        <v>0.83513982614157634</v>
      </c>
      <c r="W31" s="28">
        <v>0.81339398371751293</v>
      </c>
      <c r="X31" s="28">
        <v>0.62398643165841106</v>
      </c>
      <c r="Y31" s="28">
        <v>10</v>
      </c>
      <c r="Z31" s="28">
        <v>10</v>
      </c>
    </row>
    <row r="32" spans="1:26" ht="81" x14ac:dyDescent="0.25">
      <c r="B32" s="25"/>
      <c r="C32" s="26"/>
      <c r="D32" s="27" t="s">
        <v>28</v>
      </c>
      <c r="E32" s="27" t="s">
        <v>24</v>
      </c>
      <c r="F32" s="27" t="s">
        <v>22</v>
      </c>
      <c r="G32" s="27" t="s">
        <v>19</v>
      </c>
      <c r="H32" s="27" t="s">
        <v>8</v>
      </c>
      <c r="I32" s="27" t="s">
        <v>13</v>
      </c>
      <c r="J32" s="27" t="s">
        <v>15</v>
      </c>
      <c r="K32" s="27" t="s">
        <v>25</v>
      </c>
      <c r="L32" s="27" t="s">
        <v>27</v>
      </c>
      <c r="M32" s="27" t="s">
        <v>23</v>
      </c>
      <c r="N32" s="27" t="s">
        <v>26</v>
      </c>
      <c r="O32" s="27" t="s">
        <v>21</v>
      </c>
      <c r="P32" s="27" t="s">
        <v>12</v>
      </c>
      <c r="Q32" s="27" t="s">
        <v>10</v>
      </c>
      <c r="R32" s="27" t="s">
        <v>14</v>
      </c>
      <c r="S32" s="27" t="s">
        <v>17</v>
      </c>
      <c r="T32" s="27" t="s">
        <v>9</v>
      </c>
      <c r="U32" s="27" t="s">
        <v>16</v>
      </c>
      <c r="V32" s="27" t="s">
        <v>18</v>
      </c>
      <c r="W32" s="27" t="s">
        <v>20</v>
      </c>
      <c r="X32" s="27" t="s">
        <v>11</v>
      </c>
      <c r="Y32" s="27" t="s">
        <v>29</v>
      </c>
      <c r="Z32" s="27" t="s">
        <v>30</v>
      </c>
    </row>
    <row r="33" spans="1:26" x14ac:dyDescent="0.25">
      <c r="B33" s="25"/>
      <c r="C33" s="31" t="s">
        <v>91</v>
      </c>
      <c r="D33" s="32">
        <f>_xlfn.RANK.EQ(D34,$D34:$X34,0)</f>
        <v>1</v>
      </c>
      <c r="E33" s="32">
        <f t="shared" ref="E33" si="101">_xlfn.RANK.EQ(E34,$D34:$X34,0)</f>
        <v>2</v>
      </c>
      <c r="F33" s="32">
        <f t="shared" ref="F33" si="102">_xlfn.RANK.EQ(F34,$D34:$X34,0)</f>
        <v>3</v>
      </c>
      <c r="G33" s="32">
        <f t="shared" ref="G33" si="103">_xlfn.RANK.EQ(G34,$D34:$X34,0)</f>
        <v>4</v>
      </c>
      <c r="H33" s="32">
        <f t="shared" ref="H33" si="104">_xlfn.RANK.EQ(H34,$D34:$X34,0)</f>
        <v>5</v>
      </c>
      <c r="I33" s="32">
        <f t="shared" ref="I33" si="105">_xlfn.RANK.EQ(I34,$D34:$X34,0)</f>
        <v>5</v>
      </c>
      <c r="J33" s="32">
        <f t="shared" ref="J33" si="106">_xlfn.RANK.EQ(J34,$D34:$X34,0)</f>
        <v>5</v>
      </c>
      <c r="K33" s="32">
        <f t="shared" ref="K33" si="107">_xlfn.RANK.EQ(K34,$D34:$X34,0)</f>
        <v>5</v>
      </c>
      <c r="L33" s="32">
        <f t="shared" ref="L33" si="108">_xlfn.RANK.EQ(L34,$D34:$X34,0)</f>
        <v>9</v>
      </c>
      <c r="M33" s="32">
        <f t="shared" ref="M33" si="109">_xlfn.RANK.EQ(M34,$D34:$X34,0)</f>
        <v>10</v>
      </c>
      <c r="N33" s="32">
        <f t="shared" ref="N33" si="110">_xlfn.RANK.EQ(N34,$D34:$X34,0)</f>
        <v>10</v>
      </c>
      <c r="O33" s="32">
        <f t="shared" ref="O33" si="111">_xlfn.RANK.EQ(O34,$D34:$X34,0)</f>
        <v>12</v>
      </c>
      <c r="P33" s="32">
        <f t="shared" ref="P33" si="112">_xlfn.RANK.EQ(P34,$D34:$X34,0)</f>
        <v>13</v>
      </c>
      <c r="Q33" s="32">
        <f t="shared" ref="Q33" si="113">_xlfn.RANK.EQ(Q34,$D34:$X34,0)</f>
        <v>14</v>
      </c>
      <c r="R33" s="32">
        <f t="shared" ref="R33" si="114">_xlfn.RANK.EQ(R34,$D34:$X34,0)</f>
        <v>14</v>
      </c>
      <c r="S33" s="32">
        <f t="shared" ref="S33" si="115">_xlfn.RANK.EQ(S34,$D34:$X34,0)</f>
        <v>14</v>
      </c>
      <c r="T33" s="32">
        <f t="shared" ref="T33" si="116">_xlfn.RANK.EQ(T34,$D34:$X34,0)</f>
        <v>17</v>
      </c>
      <c r="U33" s="32">
        <f t="shared" ref="U33" si="117">_xlfn.RANK.EQ(U34,$D34:$X34,0)</f>
        <v>17</v>
      </c>
      <c r="V33" s="32">
        <f t="shared" ref="V33" si="118">_xlfn.RANK.EQ(V34,$D34:$X34,0)</f>
        <v>17</v>
      </c>
      <c r="W33" s="32">
        <f t="shared" ref="W33" si="119">_xlfn.RANK.EQ(W34,$D34:$X34,0)</f>
        <v>17</v>
      </c>
      <c r="X33" s="32">
        <f t="shared" ref="X33" si="120">_xlfn.RANK.EQ(X34,$D34:$X34,0)</f>
        <v>21</v>
      </c>
      <c r="Y33" s="27"/>
      <c r="Z33" s="27"/>
    </row>
    <row r="34" spans="1:26" ht="30" x14ac:dyDescent="0.25">
      <c r="B34" s="25" t="s">
        <v>86</v>
      </c>
      <c r="C34" s="26" t="s">
        <v>59</v>
      </c>
      <c r="D34" s="28">
        <v>9.75</v>
      </c>
      <c r="E34" s="28">
        <v>9.25</v>
      </c>
      <c r="F34" s="28">
        <v>8.75</v>
      </c>
      <c r="G34" s="28">
        <v>7.75</v>
      </c>
      <c r="H34" s="28">
        <v>7.25</v>
      </c>
      <c r="I34" s="28">
        <v>7.25</v>
      </c>
      <c r="J34" s="28">
        <v>7.25</v>
      </c>
      <c r="K34" s="28">
        <v>7.25</v>
      </c>
      <c r="L34" s="28">
        <v>7</v>
      </c>
      <c r="M34" s="28">
        <v>6.75</v>
      </c>
      <c r="N34" s="28">
        <v>6.75</v>
      </c>
      <c r="O34" s="28">
        <v>5.75</v>
      </c>
      <c r="P34" s="28">
        <v>5.5</v>
      </c>
      <c r="Q34" s="28">
        <v>5.25</v>
      </c>
      <c r="R34" s="28">
        <v>5.25</v>
      </c>
      <c r="S34" s="28">
        <v>5.25</v>
      </c>
      <c r="T34" s="28">
        <v>4.75</v>
      </c>
      <c r="U34" s="28">
        <v>4.75</v>
      </c>
      <c r="V34" s="28">
        <v>4.75</v>
      </c>
      <c r="W34" s="28">
        <v>4.75</v>
      </c>
      <c r="X34" s="28">
        <v>4.5</v>
      </c>
      <c r="Y34" s="28">
        <v>10</v>
      </c>
      <c r="Z34" s="28">
        <v>10</v>
      </c>
    </row>
    <row r="35" spans="1:26" x14ac:dyDescent="0.25">
      <c r="A35" s="3">
        <v>11.4</v>
      </c>
      <c r="B35" s="3" t="s">
        <v>87</v>
      </c>
    </row>
    <row r="36" spans="1:26" ht="81" x14ac:dyDescent="0.25">
      <c r="B36" s="25"/>
      <c r="C36" s="26"/>
      <c r="D36" s="27" t="s">
        <v>16</v>
      </c>
      <c r="E36" s="27" t="s">
        <v>9</v>
      </c>
      <c r="F36" s="27" t="s">
        <v>24</v>
      </c>
      <c r="G36" s="27" t="s">
        <v>10</v>
      </c>
      <c r="H36" s="27" t="s">
        <v>18</v>
      </c>
      <c r="I36" s="27" t="s">
        <v>21</v>
      </c>
      <c r="J36" s="27" t="s">
        <v>20</v>
      </c>
      <c r="K36" s="27" t="s">
        <v>28</v>
      </c>
      <c r="L36" s="27" t="s">
        <v>19</v>
      </c>
      <c r="M36" s="27" t="s">
        <v>22</v>
      </c>
      <c r="N36" s="27" t="s">
        <v>13</v>
      </c>
      <c r="O36" s="27" t="s">
        <v>23</v>
      </c>
      <c r="P36" s="27" t="s">
        <v>25</v>
      </c>
      <c r="Q36" s="27" t="s">
        <v>11</v>
      </c>
      <c r="R36" s="27" t="s">
        <v>14</v>
      </c>
      <c r="S36" s="27" t="s">
        <v>26</v>
      </c>
      <c r="T36" s="27" t="s">
        <v>27</v>
      </c>
      <c r="U36" s="27" t="s">
        <v>8</v>
      </c>
      <c r="V36" s="27" t="s">
        <v>12</v>
      </c>
      <c r="W36" s="27" t="s">
        <v>15</v>
      </c>
      <c r="X36" s="27" t="s">
        <v>17</v>
      </c>
      <c r="Y36" s="27" t="s">
        <v>29</v>
      </c>
      <c r="Z36" s="27" t="s">
        <v>30</v>
      </c>
    </row>
    <row r="37" spans="1:26" x14ac:dyDescent="0.25">
      <c r="B37" s="25"/>
      <c r="C37" s="31" t="s">
        <v>91</v>
      </c>
      <c r="D37" s="32">
        <f>_xlfn.RANK.EQ(D38,$D38:$X38,0)</f>
        <v>1</v>
      </c>
      <c r="E37" s="32">
        <f t="shared" ref="E37" si="121">_xlfn.RANK.EQ(E38,$D38:$X38,0)</f>
        <v>2</v>
      </c>
      <c r="F37" s="32">
        <f t="shared" ref="F37" si="122">_xlfn.RANK.EQ(F38,$D38:$X38,0)</f>
        <v>3</v>
      </c>
      <c r="G37" s="32">
        <f t="shared" ref="G37" si="123">_xlfn.RANK.EQ(G38,$D38:$X38,0)</f>
        <v>4</v>
      </c>
      <c r="H37" s="32">
        <f t="shared" ref="H37" si="124">_xlfn.RANK.EQ(H38,$D38:$X38,0)</f>
        <v>4</v>
      </c>
      <c r="I37" s="32">
        <f t="shared" ref="I37" si="125">_xlfn.RANK.EQ(I38,$D38:$X38,0)</f>
        <v>4</v>
      </c>
      <c r="J37" s="32">
        <f t="shared" ref="J37" si="126">_xlfn.RANK.EQ(J38,$D38:$X38,0)</f>
        <v>7</v>
      </c>
      <c r="K37" s="32">
        <f t="shared" ref="K37" si="127">_xlfn.RANK.EQ(K38,$D38:$X38,0)</f>
        <v>7</v>
      </c>
      <c r="L37" s="32">
        <f t="shared" ref="L37" si="128">_xlfn.RANK.EQ(L38,$D38:$X38,0)</f>
        <v>9</v>
      </c>
      <c r="M37" s="32">
        <f t="shared" ref="M37" si="129">_xlfn.RANK.EQ(M38,$D38:$X38,0)</f>
        <v>9</v>
      </c>
      <c r="N37" s="32">
        <f t="shared" ref="N37" si="130">_xlfn.RANK.EQ(N38,$D38:$X38,0)</f>
        <v>11</v>
      </c>
      <c r="O37" s="32">
        <f t="shared" ref="O37" si="131">_xlfn.RANK.EQ(O38,$D38:$X38,0)</f>
        <v>12</v>
      </c>
      <c r="P37" s="32">
        <f t="shared" ref="P37" si="132">_xlfn.RANK.EQ(P38,$D38:$X38,0)</f>
        <v>12</v>
      </c>
      <c r="Q37" s="32">
        <f t="shared" ref="Q37" si="133">_xlfn.RANK.EQ(Q38,$D38:$X38,0)</f>
        <v>14</v>
      </c>
      <c r="R37" s="32">
        <f t="shared" ref="R37" si="134">_xlfn.RANK.EQ(R38,$D38:$X38,0)</f>
        <v>15</v>
      </c>
      <c r="S37" s="32">
        <f t="shared" ref="S37" si="135">_xlfn.RANK.EQ(S38,$D38:$X38,0)</f>
        <v>15</v>
      </c>
      <c r="T37" s="32">
        <f t="shared" ref="T37" si="136">_xlfn.RANK.EQ(T38,$D38:$X38,0)</f>
        <v>17</v>
      </c>
      <c r="U37" s="32">
        <f t="shared" ref="U37" si="137">_xlfn.RANK.EQ(U38,$D38:$X38,0)</f>
        <v>18</v>
      </c>
      <c r="V37" s="32">
        <f t="shared" ref="V37" si="138">_xlfn.RANK.EQ(V38,$D38:$X38,0)</f>
        <v>19</v>
      </c>
      <c r="W37" s="32">
        <f t="shared" ref="W37" si="139">_xlfn.RANK.EQ(W38,$D38:$X38,0)</f>
        <v>20</v>
      </c>
      <c r="X37" s="32">
        <f t="shared" ref="X37" si="140">_xlfn.RANK.EQ(X38,$D38:$X38,0)</f>
        <v>20</v>
      </c>
      <c r="Y37" s="27"/>
      <c r="Z37" s="27"/>
    </row>
    <row r="38" spans="1:26" ht="60" x14ac:dyDescent="0.25">
      <c r="B38" s="25" t="s">
        <v>88</v>
      </c>
      <c r="C38" s="26" t="s">
        <v>55</v>
      </c>
      <c r="D38" s="28">
        <v>7.5</v>
      </c>
      <c r="E38" s="28">
        <v>6.333333333333333</v>
      </c>
      <c r="F38" s="28">
        <v>5.833333333333333</v>
      </c>
      <c r="G38" s="28">
        <v>5.666666666666667</v>
      </c>
      <c r="H38" s="28">
        <v>5.666666666666667</v>
      </c>
      <c r="I38" s="28">
        <v>5.666666666666667</v>
      </c>
      <c r="J38" s="28">
        <v>5.5</v>
      </c>
      <c r="K38" s="28">
        <v>5.5</v>
      </c>
      <c r="L38" s="28">
        <v>5</v>
      </c>
      <c r="M38" s="28">
        <v>5</v>
      </c>
      <c r="N38" s="28">
        <v>4.833333333333333</v>
      </c>
      <c r="O38" s="28">
        <v>4.166666666666667</v>
      </c>
      <c r="P38" s="28">
        <v>4.166666666666667</v>
      </c>
      <c r="Q38" s="28">
        <v>4</v>
      </c>
      <c r="R38" s="28">
        <v>3.3333333333333335</v>
      </c>
      <c r="S38" s="28">
        <v>3.3333333333333335</v>
      </c>
      <c r="T38" s="28">
        <v>2.8333333333333335</v>
      </c>
      <c r="U38" s="28">
        <v>2.6666666666666665</v>
      </c>
      <c r="V38" s="28">
        <v>2.5</v>
      </c>
      <c r="W38" s="28">
        <v>1.6666666666666667</v>
      </c>
      <c r="X38" s="28">
        <v>1.6666666666666667</v>
      </c>
      <c r="Y38" s="28">
        <v>8.25</v>
      </c>
      <c r="Z38" s="28">
        <v>10</v>
      </c>
    </row>
    <row r="39" spans="1:26" ht="81" x14ac:dyDescent="0.25">
      <c r="B39" s="25"/>
      <c r="C39" s="26"/>
      <c r="D39" s="27" t="s">
        <v>28</v>
      </c>
      <c r="E39" s="27" t="s">
        <v>25</v>
      </c>
      <c r="F39" s="27" t="s">
        <v>8</v>
      </c>
      <c r="G39" s="27" t="s">
        <v>9</v>
      </c>
      <c r="H39" s="27" t="s">
        <v>10</v>
      </c>
      <c r="I39" s="27" t="s">
        <v>11</v>
      </c>
      <c r="J39" s="27" t="s">
        <v>16</v>
      </c>
      <c r="K39" s="27" t="s">
        <v>18</v>
      </c>
      <c r="L39" s="27" t="s">
        <v>24</v>
      </c>
      <c r="M39" s="27" t="s">
        <v>13</v>
      </c>
      <c r="N39" s="27" t="s">
        <v>15</v>
      </c>
      <c r="O39" s="27" t="s">
        <v>17</v>
      </c>
      <c r="P39" s="27" t="s">
        <v>12</v>
      </c>
      <c r="Q39" s="27" t="s">
        <v>14</v>
      </c>
      <c r="R39" s="27" t="s">
        <v>19</v>
      </c>
      <c r="S39" s="27" t="s">
        <v>20</v>
      </c>
      <c r="T39" s="27" t="s">
        <v>27</v>
      </c>
      <c r="U39" s="27" t="s">
        <v>22</v>
      </c>
      <c r="V39" s="27" t="s">
        <v>23</v>
      </c>
      <c r="W39" s="27" t="s">
        <v>21</v>
      </c>
      <c r="X39" s="27" t="s">
        <v>26</v>
      </c>
      <c r="Y39" s="27" t="s">
        <v>29</v>
      </c>
      <c r="Z39" s="27" t="s">
        <v>30</v>
      </c>
    </row>
    <row r="40" spans="1:26" x14ac:dyDescent="0.25">
      <c r="B40" s="25"/>
      <c r="C40" s="31" t="s">
        <v>91</v>
      </c>
      <c r="D40" s="32">
        <f>_xlfn.RANK.EQ(D41,$D41:$X41,0)</f>
        <v>1</v>
      </c>
      <c r="E40" s="32">
        <f t="shared" ref="E40" si="141">_xlfn.RANK.EQ(E41,$D41:$X41,0)</f>
        <v>2</v>
      </c>
      <c r="F40" s="32">
        <f t="shared" ref="F40" si="142">_xlfn.RANK.EQ(F41,$D41:$X41,0)</f>
        <v>3</v>
      </c>
      <c r="G40" s="32">
        <f t="shared" ref="G40" si="143">_xlfn.RANK.EQ(G41,$D41:$X41,0)</f>
        <v>3</v>
      </c>
      <c r="H40" s="32">
        <f t="shared" ref="H40" si="144">_xlfn.RANK.EQ(H41,$D41:$X41,0)</f>
        <v>3</v>
      </c>
      <c r="I40" s="32">
        <f t="shared" ref="I40" si="145">_xlfn.RANK.EQ(I41,$D41:$X41,0)</f>
        <v>3</v>
      </c>
      <c r="J40" s="32">
        <f t="shared" ref="J40" si="146">_xlfn.RANK.EQ(J41,$D41:$X41,0)</f>
        <v>3</v>
      </c>
      <c r="K40" s="32">
        <f t="shared" ref="K40" si="147">_xlfn.RANK.EQ(K41,$D41:$X41,0)</f>
        <v>3</v>
      </c>
      <c r="L40" s="32">
        <f t="shared" ref="L40" si="148">_xlfn.RANK.EQ(L41,$D41:$X41,0)</f>
        <v>3</v>
      </c>
      <c r="M40" s="32">
        <f t="shared" ref="M40" si="149">_xlfn.RANK.EQ(M41,$D41:$X41,0)</f>
        <v>10</v>
      </c>
      <c r="N40" s="32">
        <f t="shared" ref="N40" si="150">_xlfn.RANK.EQ(N41,$D41:$X41,0)</f>
        <v>10</v>
      </c>
      <c r="O40" s="32">
        <f t="shared" ref="O40" si="151">_xlfn.RANK.EQ(O41,$D41:$X41,0)</f>
        <v>12</v>
      </c>
      <c r="P40" s="32">
        <f t="shared" ref="P40" si="152">_xlfn.RANK.EQ(P41,$D41:$X41,0)</f>
        <v>13</v>
      </c>
      <c r="Q40" s="32">
        <f t="shared" ref="Q40" si="153">_xlfn.RANK.EQ(Q41,$D41:$X41,0)</f>
        <v>13</v>
      </c>
      <c r="R40" s="32">
        <f t="shared" ref="R40" si="154">_xlfn.RANK.EQ(R41,$D41:$X41,0)</f>
        <v>13</v>
      </c>
      <c r="S40" s="32">
        <f t="shared" ref="S40" si="155">_xlfn.RANK.EQ(S41,$D41:$X41,0)</f>
        <v>13</v>
      </c>
      <c r="T40" s="32">
        <f t="shared" ref="T40" si="156">_xlfn.RANK.EQ(T41,$D41:$X41,0)</f>
        <v>13</v>
      </c>
      <c r="U40" s="32">
        <f t="shared" ref="U40" si="157">_xlfn.RANK.EQ(U41,$D41:$X41,0)</f>
        <v>18</v>
      </c>
      <c r="V40" s="32">
        <f t="shared" ref="V40" si="158">_xlfn.RANK.EQ(V41,$D41:$X41,0)</f>
        <v>18</v>
      </c>
      <c r="W40" s="32">
        <f t="shared" ref="W40" si="159">_xlfn.RANK.EQ(W41,$D41:$X41,0)</f>
        <v>20</v>
      </c>
      <c r="X40" s="32">
        <f t="shared" ref="X40" si="160">_xlfn.RANK.EQ(X41,$D41:$X41,0)</f>
        <v>20</v>
      </c>
      <c r="Y40" s="27"/>
      <c r="Z40" s="27"/>
    </row>
    <row r="41" spans="1:26" ht="30" x14ac:dyDescent="0.25">
      <c r="B41" s="25" t="s">
        <v>89</v>
      </c>
      <c r="C41" s="26" t="s">
        <v>56</v>
      </c>
      <c r="D41" s="28">
        <v>7.5</v>
      </c>
      <c r="E41" s="28">
        <v>4.2857142857142856</v>
      </c>
      <c r="F41" s="28">
        <v>3.9285714285714284</v>
      </c>
      <c r="G41" s="28">
        <v>3.9285714285714284</v>
      </c>
      <c r="H41" s="28">
        <v>3.9285714285714284</v>
      </c>
      <c r="I41" s="28">
        <v>3.9285714285714284</v>
      </c>
      <c r="J41" s="28">
        <v>3.9285714285714284</v>
      </c>
      <c r="K41" s="28">
        <v>3.9285714285714284</v>
      </c>
      <c r="L41" s="28">
        <v>3.9285714285714284</v>
      </c>
      <c r="M41" s="28">
        <v>3.5714285714285716</v>
      </c>
      <c r="N41" s="28">
        <v>3.5714285714285716</v>
      </c>
      <c r="O41" s="28">
        <v>3.2142857142857144</v>
      </c>
      <c r="P41" s="28">
        <v>2.5</v>
      </c>
      <c r="Q41" s="28">
        <v>2.5</v>
      </c>
      <c r="R41" s="28">
        <v>2.5</v>
      </c>
      <c r="S41" s="28">
        <v>2.5</v>
      </c>
      <c r="T41" s="28">
        <v>2.5</v>
      </c>
      <c r="U41" s="28">
        <v>2.1428571428571428</v>
      </c>
      <c r="V41" s="28">
        <v>2.1428571428571428</v>
      </c>
      <c r="W41" s="28">
        <v>1.4285714285714286</v>
      </c>
      <c r="X41" s="28">
        <v>1.4285714285714286</v>
      </c>
      <c r="Y41" s="28">
        <v>8</v>
      </c>
      <c r="Z41" s="28">
        <v>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Z55"/>
  <sheetViews>
    <sheetView zoomScale="60" zoomScaleNormal="60" workbookViewId="0">
      <selection activeCell="C17" sqref="C17"/>
    </sheetView>
  </sheetViews>
  <sheetFormatPr defaultRowHeight="15" x14ac:dyDescent="0.25"/>
  <cols>
    <col min="3" max="3" width="91.5703125" bestFit="1" customWidth="1"/>
  </cols>
  <sheetData>
    <row r="3" spans="2:26" x14ac:dyDescent="0.25">
      <c r="C3" t="s">
        <v>31</v>
      </c>
      <c r="D3" t="s">
        <v>15</v>
      </c>
      <c r="E3" t="s">
        <v>11</v>
      </c>
      <c r="F3" t="s">
        <v>9</v>
      </c>
      <c r="G3" t="s">
        <v>19</v>
      </c>
      <c r="H3" t="s">
        <v>16</v>
      </c>
      <c r="I3" t="s">
        <v>18</v>
      </c>
      <c r="J3" t="s">
        <v>13</v>
      </c>
      <c r="K3" t="s">
        <v>14</v>
      </c>
      <c r="L3" t="s">
        <v>10</v>
      </c>
      <c r="M3" t="s">
        <v>20</v>
      </c>
      <c r="N3" t="s">
        <v>28</v>
      </c>
      <c r="O3" t="s">
        <v>8</v>
      </c>
      <c r="P3" t="s">
        <v>27</v>
      </c>
      <c r="Q3" t="s">
        <v>17</v>
      </c>
      <c r="R3" t="s">
        <v>22</v>
      </c>
      <c r="S3" t="s">
        <v>21</v>
      </c>
      <c r="T3" t="s">
        <v>23</v>
      </c>
      <c r="U3" t="s">
        <v>24</v>
      </c>
      <c r="V3" t="s">
        <v>25</v>
      </c>
      <c r="W3" t="s">
        <v>26</v>
      </c>
      <c r="X3" t="s">
        <v>12</v>
      </c>
      <c r="Y3" t="s">
        <v>29</v>
      </c>
      <c r="Z3" t="s">
        <v>30</v>
      </c>
    </row>
    <row r="4" spans="2:26" x14ac:dyDescent="0.25">
      <c r="C4" t="s">
        <v>91</v>
      </c>
      <c r="D4">
        <v>1</v>
      </c>
      <c r="E4">
        <v>2</v>
      </c>
      <c r="F4">
        <v>3</v>
      </c>
      <c r="G4">
        <v>4</v>
      </c>
      <c r="H4">
        <v>5</v>
      </c>
      <c r="I4">
        <v>5</v>
      </c>
      <c r="J4">
        <v>7</v>
      </c>
      <c r="K4">
        <v>8</v>
      </c>
      <c r="L4">
        <v>9</v>
      </c>
      <c r="M4">
        <v>9</v>
      </c>
      <c r="N4">
        <v>9</v>
      </c>
      <c r="O4">
        <v>12</v>
      </c>
      <c r="P4">
        <v>12</v>
      </c>
      <c r="Q4">
        <v>14</v>
      </c>
      <c r="R4">
        <v>15</v>
      </c>
      <c r="S4">
        <v>16</v>
      </c>
      <c r="T4">
        <v>16</v>
      </c>
      <c r="U4">
        <v>18</v>
      </c>
      <c r="V4">
        <v>19</v>
      </c>
      <c r="W4">
        <v>19</v>
      </c>
      <c r="X4">
        <v>21</v>
      </c>
    </row>
    <row r="5" spans="2:26" x14ac:dyDescent="0.25">
      <c r="B5" t="s">
        <v>63</v>
      </c>
      <c r="C5" t="s">
        <v>46</v>
      </c>
      <c r="D5" s="13">
        <v>6.3543750000000001</v>
      </c>
      <c r="E5" s="13">
        <v>5.2068750000000001</v>
      </c>
      <c r="F5" s="13">
        <v>5.0012500000000006</v>
      </c>
      <c r="G5" s="13">
        <v>4.8968750000000005</v>
      </c>
      <c r="H5" s="13">
        <v>4.6887500000000006</v>
      </c>
      <c r="I5" s="13">
        <v>4.6887500000000006</v>
      </c>
      <c r="J5" s="13">
        <v>4.6881250000000003</v>
      </c>
      <c r="K5" s="13">
        <v>4.6865625</v>
      </c>
      <c r="L5" s="13">
        <v>4.375</v>
      </c>
      <c r="M5" s="13">
        <v>4.375</v>
      </c>
      <c r="N5" s="13">
        <v>4.375</v>
      </c>
      <c r="O5" s="13">
        <v>4.2718749999999996</v>
      </c>
      <c r="P5" s="13">
        <v>4.2718749999999996</v>
      </c>
      <c r="Q5" s="13">
        <v>4.0637499999999998</v>
      </c>
      <c r="R5" s="13">
        <v>3.9593749999999996</v>
      </c>
      <c r="S5" s="13">
        <v>3.9581249999999999</v>
      </c>
      <c r="T5" s="13">
        <v>3.9581249999999999</v>
      </c>
      <c r="U5" s="13">
        <v>3.3331249999999999</v>
      </c>
      <c r="V5" s="13">
        <v>3.125</v>
      </c>
      <c r="W5" s="13">
        <v>3.125</v>
      </c>
      <c r="X5" s="13">
        <v>1.9042857142857144</v>
      </c>
      <c r="Y5" s="13">
        <v>9.7635714285714279</v>
      </c>
      <c r="Z5" s="13">
        <v>9.7635714285714279</v>
      </c>
    </row>
    <row r="8" spans="2:26" x14ac:dyDescent="0.25">
      <c r="C8" t="s">
        <v>31</v>
      </c>
      <c r="D8" t="s">
        <v>17</v>
      </c>
      <c r="E8" t="s">
        <v>11</v>
      </c>
      <c r="F8" t="s">
        <v>13</v>
      </c>
      <c r="G8" t="s">
        <v>15</v>
      </c>
      <c r="H8" t="s">
        <v>16</v>
      </c>
      <c r="I8" t="s">
        <v>19</v>
      </c>
      <c r="J8" t="s">
        <v>22</v>
      </c>
      <c r="K8" t="s">
        <v>8</v>
      </c>
      <c r="L8" t="s">
        <v>9</v>
      </c>
      <c r="M8" t="s">
        <v>10</v>
      </c>
      <c r="N8" t="s">
        <v>12</v>
      </c>
      <c r="O8" t="s">
        <v>14</v>
      </c>
      <c r="P8" t="s">
        <v>18</v>
      </c>
      <c r="Q8" t="s">
        <v>20</v>
      </c>
      <c r="R8" t="s">
        <v>21</v>
      </c>
      <c r="S8" t="s">
        <v>23</v>
      </c>
      <c r="T8" t="s">
        <v>24</v>
      </c>
      <c r="U8" t="s">
        <v>25</v>
      </c>
      <c r="V8" t="s">
        <v>26</v>
      </c>
      <c r="W8" t="s">
        <v>27</v>
      </c>
      <c r="X8" t="s">
        <v>28</v>
      </c>
      <c r="Y8" t="s">
        <v>29</v>
      </c>
      <c r="Z8" t="s">
        <v>30</v>
      </c>
    </row>
    <row r="9" spans="2:26" x14ac:dyDescent="0.25">
      <c r="C9" t="s">
        <v>91</v>
      </c>
      <c r="D9">
        <v>1</v>
      </c>
      <c r="E9">
        <v>2</v>
      </c>
      <c r="F9">
        <v>2</v>
      </c>
      <c r="G9">
        <v>2</v>
      </c>
      <c r="H9">
        <v>2</v>
      </c>
      <c r="I9">
        <v>2</v>
      </c>
      <c r="J9">
        <v>2</v>
      </c>
      <c r="K9">
        <v>8</v>
      </c>
      <c r="L9">
        <v>8</v>
      </c>
      <c r="M9">
        <v>8</v>
      </c>
      <c r="N9">
        <v>8</v>
      </c>
      <c r="O9">
        <v>8</v>
      </c>
      <c r="P9">
        <v>8</v>
      </c>
      <c r="Q9">
        <v>8</v>
      </c>
      <c r="R9">
        <v>8</v>
      </c>
      <c r="S9">
        <v>8</v>
      </c>
      <c r="T9">
        <v>8</v>
      </c>
      <c r="U9">
        <v>8</v>
      </c>
      <c r="V9">
        <v>8</v>
      </c>
      <c r="W9">
        <v>8</v>
      </c>
      <c r="X9">
        <v>8</v>
      </c>
    </row>
    <row r="10" spans="2:26" x14ac:dyDescent="0.25">
      <c r="B10" t="s">
        <v>64</v>
      </c>
      <c r="C10" t="s">
        <v>47</v>
      </c>
      <c r="D10" s="13">
        <v>1.8181818181818181</v>
      </c>
      <c r="E10" s="13">
        <v>0.90909090909090906</v>
      </c>
      <c r="F10" s="13">
        <v>0.90909090909090906</v>
      </c>
      <c r="G10" s="13">
        <v>0.90909090909090906</v>
      </c>
      <c r="H10" s="13">
        <v>0.90909090909090906</v>
      </c>
      <c r="I10" s="13">
        <v>0.90909090909090906</v>
      </c>
      <c r="J10" s="13">
        <v>0.90909090909090906</v>
      </c>
      <c r="K10" s="13">
        <v>0</v>
      </c>
      <c r="L10" s="13">
        <v>0</v>
      </c>
      <c r="M10" s="13">
        <v>0</v>
      </c>
      <c r="N10" s="13">
        <v>0</v>
      </c>
      <c r="O10" s="13">
        <v>0</v>
      </c>
      <c r="P10" s="13">
        <v>0</v>
      </c>
      <c r="Q10" s="13">
        <v>0</v>
      </c>
      <c r="R10" s="13">
        <v>0</v>
      </c>
      <c r="S10" s="13">
        <v>0</v>
      </c>
      <c r="T10" s="13">
        <v>0</v>
      </c>
      <c r="U10" s="13">
        <v>0</v>
      </c>
      <c r="V10" s="13">
        <v>0</v>
      </c>
      <c r="W10" s="13">
        <v>0</v>
      </c>
      <c r="X10" s="13">
        <v>0</v>
      </c>
      <c r="Y10" s="13">
        <v>9.0909090909090917</v>
      </c>
      <c r="Z10" s="13">
        <v>10</v>
      </c>
    </row>
    <row r="13" spans="2:26" x14ac:dyDescent="0.25">
      <c r="C13" t="s">
        <v>31</v>
      </c>
      <c r="D13" t="s">
        <v>8</v>
      </c>
      <c r="E13" t="s">
        <v>9</v>
      </c>
      <c r="F13" t="s">
        <v>10</v>
      </c>
      <c r="G13" t="s">
        <v>11</v>
      </c>
      <c r="H13" t="s">
        <v>12</v>
      </c>
      <c r="I13" t="s">
        <v>13</v>
      </c>
      <c r="J13" t="s">
        <v>14</v>
      </c>
      <c r="K13" t="s">
        <v>15</v>
      </c>
      <c r="L13" t="s">
        <v>16</v>
      </c>
      <c r="M13" t="s">
        <v>17</v>
      </c>
      <c r="N13" t="s">
        <v>18</v>
      </c>
      <c r="O13" t="s">
        <v>19</v>
      </c>
      <c r="P13" t="s">
        <v>20</v>
      </c>
      <c r="Q13" t="s">
        <v>21</v>
      </c>
      <c r="R13" t="s">
        <v>22</v>
      </c>
      <c r="S13" t="s">
        <v>23</v>
      </c>
      <c r="T13" t="s">
        <v>24</v>
      </c>
      <c r="U13" t="s">
        <v>25</v>
      </c>
      <c r="V13" t="s">
        <v>26</v>
      </c>
      <c r="W13" t="s">
        <v>27</v>
      </c>
      <c r="X13" t="s">
        <v>28</v>
      </c>
      <c r="Y13" t="s">
        <v>29</v>
      </c>
      <c r="Z13" t="s">
        <v>30</v>
      </c>
    </row>
    <row r="14" spans="2:26" x14ac:dyDescent="0.25">
      <c r="C14" t="s">
        <v>91</v>
      </c>
      <c r="D14">
        <v>1</v>
      </c>
      <c r="E14">
        <v>1</v>
      </c>
      <c r="F14">
        <v>1</v>
      </c>
      <c r="G14">
        <v>1</v>
      </c>
      <c r="H14">
        <v>1</v>
      </c>
      <c r="I14">
        <v>1</v>
      </c>
      <c r="J14">
        <v>1</v>
      </c>
      <c r="K14">
        <v>1</v>
      </c>
      <c r="L14">
        <v>1</v>
      </c>
      <c r="M14">
        <v>1</v>
      </c>
      <c r="N14">
        <v>1</v>
      </c>
      <c r="O14">
        <v>1</v>
      </c>
      <c r="P14">
        <v>1</v>
      </c>
      <c r="Q14">
        <v>1</v>
      </c>
      <c r="R14">
        <v>1</v>
      </c>
      <c r="S14">
        <v>1</v>
      </c>
      <c r="T14">
        <v>1</v>
      </c>
      <c r="U14">
        <v>1</v>
      </c>
      <c r="V14">
        <v>1</v>
      </c>
      <c r="W14">
        <v>1</v>
      </c>
      <c r="X14">
        <v>1</v>
      </c>
    </row>
    <row r="15" spans="2:26" x14ac:dyDescent="0.25">
      <c r="B15" t="s">
        <v>65</v>
      </c>
      <c r="C15" t="s">
        <v>48</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10</v>
      </c>
      <c r="Z15">
        <v>10</v>
      </c>
    </row>
    <row r="18" spans="2:26" x14ac:dyDescent="0.25">
      <c r="C18" t="s">
        <v>31</v>
      </c>
      <c r="D18" t="s">
        <v>8</v>
      </c>
      <c r="E18" t="s">
        <v>9</v>
      </c>
      <c r="F18" t="s">
        <v>10</v>
      </c>
      <c r="G18" t="s">
        <v>11</v>
      </c>
      <c r="H18" t="s">
        <v>13</v>
      </c>
      <c r="I18" t="s">
        <v>14</v>
      </c>
      <c r="J18" t="s">
        <v>15</v>
      </c>
      <c r="K18" t="s">
        <v>16</v>
      </c>
      <c r="L18" t="s">
        <v>17</v>
      </c>
      <c r="M18" t="s">
        <v>18</v>
      </c>
      <c r="N18" t="s">
        <v>19</v>
      </c>
      <c r="O18" t="s">
        <v>20</v>
      </c>
      <c r="P18" t="s">
        <v>21</v>
      </c>
      <c r="Q18" t="s">
        <v>22</v>
      </c>
      <c r="R18" t="s">
        <v>23</v>
      </c>
      <c r="S18" t="s">
        <v>24</v>
      </c>
      <c r="T18" t="s">
        <v>25</v>
      </c>
      <c r="U18" t="s">
        <v>26</v>
      </c>
      <c r="V18" t="s">
        <v>27</v>
      </c>
      <c r="W18" t="s">
        <v>28</v>
      </c>
      <c r="X18" t="s">
        <v>12</v>
      </c>
      <c r="Y18" t="s">
        <v>29</v>
      </c>
      <c r="Z18" t="s">
        <v>30</v>
      </c>
    </row>
    <row r="19" spans="2:26" x14ac:dyDescent="0.25">
      <c r="C19" t="s">
        <v>91</v>
      </c>
      <c r="D19">
        <v>1</v>
      </c>
      <c r="E19">
        <v>1</v>
      </c>
      <c r="F19">
        <v>1</v>
      </c>
      <c r="G19">
        <v>1</v>
      </c>
      <c r="H19">
        <v>1</v>
      </c>
      <c r="I19">
        <v>1</v>
      </c>
      <c r="J19">
        <v>1</v>
      </c>
      <c r="K19">
        <v>1</v>
      </c>
      <c r="L19">
        <v>1</v>
      </c>
      <c r="M19">
        <v>1</v>
      </c>
      <c r="N19">
        <v>1</v>
      </c>
      <c r="O19">
        <v>1</v>
      </c>
      <c r="P19">
        <v>1</v>
      </c>
      <c r="Q19">
        <v>1</v>
      </c>
      <c r="R19">
        <v>1</v>
      </c>
      <c r="S19">
        <v>1</v>
      </c>
      <c r="T19">
        <v>1</v>
      </c>
      <c r="U19">
        <v>1</v>
      </c>
      <c r="V19">
        <v>1</v>
      </c>
      <c r="W19">
        <v>1</v>
      </c>
      <c r="X19">
        <v>21</v>
      </c>
    </row>
    <row r="20" spans="2:26" x14ac:dyDescent="0.25">
      <c r="B20" t="s">
        <v>66</v>
      </c>
      <c r="C20" t="s">
        <v>49</v>
      </c>
      <c r="D20">
        <v>5</v>
      </c>
      <c r="E20">
        <v>5</v>
      </c>
      <c r="F20">
        <v>5</v>
      </c>
      <c r="G20">
        <v>5</v>
      </c>
      <c r="H20">
        <v>5</v>
      </c>
      <c r="I20">
        <v>5</v>
      </c>
      <c r="J20">
        <v>5</v>
      </c>
      <c r="K20">
        <v>5</v>
      </c>
      <c r="L20">
        <v>5</v>
      </c>
      <c r="M20">
        <v>5</v>
      </c>
      <c r="N20">
        <v>5</v>
      </c>
      <c r="O20">
        <v>5</v>
      </c>
      <c r="P20">
        <v>5</v>
      </c>
      <c r="Q20">
        <v>5</v>
      </c>
      <c r="R20">
        <v>5</v>
      </c>
      <c r="S20">
        <v>5</v>
      </c>
      <c r="T20">
        <v>5</v>
      </c>
      <c r="U20">
        <v>5</v>
      </c>
      <c r="V20">
        <v>5</v>
      </c>
      <c r="W20">
        <v>5</v>
      </c>
      <c r="X20">
        <v>0</v>
      </c>
      <c r="Y20">
        <v>10</v>
      </c>
      <c r="Z20">
        <v>10</v>
      </c>
    </row>
    <row r="23" spans="2:26" x14ac:dyDescent="0.25">
      <c r="C23" t="s">
        <v>31</v>
      </c>
      <c r="D23" t="s">
        <v>22</v>
      </c>
      <c r="E23" t="s">
        <v>8</v>
      </c>
      <c r="F23" t="s">
        <v>27</v>
      </c>
      <c r="G23" t="s">
        <v>26</v>
      </c>
      <c r="H23" t="s">
        <v>15</v>
      </c>
      <c r="I23" t="s">
        <v>24</v>
      </c>
      <c r="J23" t="s">
        <v>28</v>
      </c>
      <c r="K23" t="s">
        <v>23</v>
      </c>
      <c r="L23" t="s">
        <v>11</v>
      </c>
      <c r="M23" t="s">
        <v>13</v>
      </c>
      <c r="N23" t="s">
        <v>16</v>
      </c>
      <c r="O23" t="s">
        <v>18</v>
      </c>
      <c r="P23" t="s">
        <v>17</v>
      </c>
      <c r="Q23" t="s">
        <v>19</v>
      </c>
      <c r="R23" t="s">
        <v>12</v>
      </c>
      <c r="S23" t="s">
        <v>20</v>
      </c>
      <c r="T23" t="s">
        <v>21</v>
      </c>
      <c r="U23" t="s">
        <v>14</v>
      </c>
      <c r="V23" t="s">
        <v>9</v>
      </c>
      <c r="W23" t="s">
        <v>25</v>
      </c>
      <c r="X23" t="s">
        <v>10</v>
      </c>
      <c r="Y23" t="s">
        <v>29</v>
      </c>
      <c r="Z23" t="s">
        <v>30</v>
      </c>
    </row>
    <row r="24" spans="2:26" x14ac:dyDescent="0.25">
      <c r="C24" t="s">
        <v>91</v>
      </c>
      <c r="D24">
        <v>1</v>
      </c>
      <c r="E24">
        <v>2</v>
      </c>
      <c r="F24">
        <v>3</v>
      </c>
      <c r="G24">
        <v>4</v>
      </c>
      <c r="H24">
        <v>5</v>
      </c>
      <c r="I24">
        <v>6</v>
      </c>
      <c r="J24">
        <v>7</v>
      </c>
      <c r="K24">
        <v>8</v>
      </c>
      <c r="L24">
        <v>9</v>
      </c>
      <c r="M24">
        <v>10</v>
      </c>
      <c r="N24">
        <v>11</v>
      </c>
      <c r="O24">
        <v>12</v>
      </c>
      <c r="P24">
        <v>13</v>
      </c>
      <c r="Q24">
        <v>14</v>
      </c>
      <c r="R24">
        <v>15</v>
      </c>
      <c r="S24">
        <v>16</v>
      </c>
      <c r="T24">
        <v>17</v>
      </c>
      <c r="U24">
        <v>18</v>
      </c>
      <c r="V24">
        <v>19</v>
      </c>
      <c r="W24">
        <v>20</v>
      </c>
      <c r="X24">
        <v>21</v>
      </c>
    </row>
    <row r="25" spans="2:26" x14ac:dyDescent="0.25">
      <c r="B25" t="s">
        <v>67</v>
      </c>
      <c r="C25" t="s">
        <v>51</v>
      </c>
      <c r="D25" s="13">
        <v>4.4153924293938891</v>
      </c>
      <c r="E25" s="13">
        <v>4.3905624235426579</v>
      </c>
      <c r="F25" s="13">
        <v>4.290025337785158</v>
      </c>
      <c r="G25" s="13">
        <v>4.1730655377370258</v>
      </c>
      <c r="H25" s="13">
        <v>4.0226275550236474</v>
      </c>
      <c r="I25" s="13">
        <v>3.8707045999121421</v>
      </c>
      <c r="J25" s="13">
        <v>3.8068558286172971</v>
      </c>
      <c r="K25" s="13">
        <v>3.6042017022263506</v>
      </c>
      <c r="L25" s="13">
        <v>3.2894393382827301</v>
      </c>
      <c r="M25" s="13">
        <v>3.1771671697629711</v>
      </c>
      <c r="N25" s="13">
        <v>3.1317420043343778</v>
      </c>
      <c r="O25" s="13">
        <v>2.7869983179497093</v>
      </c>
      <c r="P25" s="13">
        <v>2.7677324019237615</v>
      </c>
      <c r="Q25" s="13">
        <v>2.5258849242583312</v>
      </c>
      <c r="R25" s="13">
        <v>2.0312400034742399</v>
      </c>
      <c r="S25" s="13">
        <v>1.9815871979327384</v>
      </c>
      <c r="T25" s="13">
        <v>1.9477787239880049</v>
      </c>
      <c r="U25" s="13">
        <v>1.8708007988669271</v>
      </c>
      <c r="V25" s="13">
        <v>1.7568740170356472</v>
      </c>
      <c r="W25" s="13">
        <v>1.3184753688506123</v>
      </c>
      <c r="X25" s="13">
        <v>1.250122610051035</v>
      </c>
      <c r="Y25" s="13">
        <v>9.3984559351595376</v>
      </c>
      <c r="Z25" s="13">
        <v>9.6396280776121195</v>
      </c>
    </row>
    <row r="28" spans="2:26" x14ac:dyDescent="0.25">
      <c r="C28" t="s">
        <v>31</v>
      </c>
      <c r="D28" t="s">
        <v>22</v>
      </c>
      <c r="E28" t="s">
        <v>19</v>
      </c>
      <c r="F28" t="s">
        <v>24</v>
      </c>
      <c r="G28" t="s">
        <v>15</v>
      </c>
      <c r="H28" t="s">
        <v>16</v>
      </c>
      <c r="I28" t="s">
        <v>8</v>
      </c>
      <c r="J28" t="s">
        <v>11</v>
      </c>
      <c r="K28" t="s">
        <v>23</v>
      </c>
      <c r="L28" t="s">
        <v>10</v>
      </c>
      <c r="M28" t="s">
        <v>27</v>
      </c>
      <c r="N28" t="s">
        <v>13</v>
      </c>
      <c r="O28" t="s">
        <v>26</v>
      </c>
      <c r="P28" t="s">
        <v>18</v>
      </c>
      <c r="Q28" t="s">
        <v>9</v>
      </c>
      <c r="R28" t="s">
        <v>25</v>
      </c>
      <c r="S28" t="s">
        <v>14</v>
      </c>
      <c r="T28" t="s">
        <v>20</v>
      </c>
      <c r="U28" t="s">
        <v>28</v>
      </c>
      <c r="V28" t="s">
        <v>21</v>
      </c>
      <c r="W28" t="s">
        <v>12</v>
      </c>
      <c r="X28" t="s">
        <v>17</v>
      </c>
      <c r="Y28" t="s">
        <v>29</v>
      </c>
      <c r="Z28" t="s">
        <v>30</v>
      </c>
    </row>
    <row r="29" spans="2:26" x14ac:dyDescent="0.25">
      <c r="C29" t="s">
        <v>91</v>
      </c>
      <c r="D29">
        <v>1</v>
      </c>
      <c r="E29">
        <v>2</v>
      </c>
      <c r="F29">
        <v>3</v>
      </c>
      <c r="G29">
        <v>4</v>
      </c>
      <c r="H29">
        <v>5</v>
      </c>
      <c r="I29">
        <v>6</v>
      </c>
      <c r="J29">
        <v>7</v>
      </c>
      <c r="K29">
        <v>8</v>
      </c>
      <c r="L29">
        <v>9</v>
      </c>
      <c r="M29">
        <v>10</v>
      </c>
      <c r="N29">
        <v>11</v>
      </c>
      <c r="O29">
        <v>12</v>
      </c>
      <c r="P29">
        <v>13</v>
      </c>
      <c r="Q29">
        <v>14</v>
      </c>
      <c r="R29">
        <v>15</v>
      </c>
      <c r="S29">
        <v>16</v>
      </c>
      <c r="T29">
        <v>17</v>
      </c>
      <c r="U29">
        <v>18</v>
      </c>
      <c r="V29">
        <v>19</v>
      </c>
      <c r="W29">
        <v>20</v>
      </c>
      <c r="X29">
        <v>21</v>
      </c>
    </row>
    <row r="30" spans="2:26" x14ac:dyDescent="0.25">
      <c r="B30" t="s">
        <v>68</v>
      </c>
      <c r="C30" t="s">
        <v>52</v>
      </c>
      <c r="D30" s="13">
        <v>6.7962452696746967</v>
      </c>
      <c r="E30" s="13">
        <v>6.029893003655542</v>
      </c>
      <c r="F30" s="13">
        <v>5.258282931563353</v>
      </c>
      <c r="G30" s="13">
        <v>5.1111111111111116</v>
      </c>
      <c r="H30" s="13">
        <v>4.2278765152393021</v>
      </c>
      <c r="I30" s="13">
        <v>3.9267965368828008</v>
      </c>
      <c r="J30" s="13">
        <v>3.6775233051800824</v>
      </c>
      <c r="K30" s="13">
        <v>3.6237202414634084</v>
      </c>
      <c r="L30" s="13">
        <v>3.3206038494296402</v>
      </c>
      <c r="M30" s="13">
        <v>3.1667512970509253</v>
      </c>
      <c r="N30" s="13">
        <v>2.896990590482861</v>
      </c>
      <c r="O30" s="13">
        <v>2.8931626708392684</v>
      </c>
      <c r="P30" s="13">
        <v>2.4893185570385881</v>
      </c>
      <c r="Q30" s="13">
        <v>2.3562160587949919</v>
      </c>
      <c r="R30" s="13">
        <v>1.7034302805223989</v>
      </c>
      <c r="S30" s="13">
        <v>1.6907990449745469</v>
      </c>
      <c r="T30" s="13">
        <v>1.6473743236531024</v>
      </c>
      <c r="U30" s="13">
        <v>1.1983063395872813</v>
      </c>
      <c r="V30" s="13">
        <v>1.060261532329867</v>
      </c>
      <c r="W30" s="13">
        <v>0.62579526836804222</v>
      </c>
      <c r="X30" s="13">
        <v>0.3298362995987032</v>
      </c>
      <c r="Y30" s="13">
        <v>10</v>
      </c>
      <c r="Z30" s="13">
        <v>10</v>
      </c>
    </row>
    <row r="33" spans="2:26" x14ac:dyDescent="0.25">
      <c r="C33" t="s">
        <v>31</v>
      </c>
      <c r="D33" t="s">
        <v>12</v>
      </c>
      <c r="E33" t="s">
        <v>24</v>
      </c>
      <c r="F33" t="s">
        <v>9</v>
      </c>
      <c r="G33" t="s">
        <v>10</v>
      </c>
      <c r="H33" t="s">
        <v>13</v>
      </c>
      <c r="I33" t="s">
        <v>15</v>
      </c>
      <c r="J33" t="s">
        <v>22</v>
      </c>
      <c r="K33" t="s">
        <v>27</v>
      </c>
      <c r="L33" t="s">
        <v>20</v>
      </c>
      <c r="M33" t="s">
        <v>8</v>
      </c>
      <c r="N33" t="s">
        <v>11</v>
      </c>
      <c r="O33" t="s">
        <v>16</v>
      </c>
      <c r="P33" t="s">
        <v>17</v>
      </c>
      <c r="Q33" t="s">
        <v>18</v>
      </c>
      <c r="R33" t="s">
        <v>19</v>
      </c>
      <c r="S33" t="s">
        <v>21</v>
      </c>
      <c r="T33" t="s">
        <v>23</v>
      </c>
      <c r="U33" t="s">
        <v>26</v>
      </c>
      <c r="V33" t="s">
        <v>25</v>
      </c>
      <c r="W33" t="s">
        <v>28</v>
      </c>
      <c r="X33" t="s">
        <v>14</v>
      </c>
      <c r="Y33" t="s">
        <v>29</v>
      </c>
      <c r="Z33" t="s">
        <v>30</v>
      </c>
    </row>
    <row r="34" spans="2:26" x14ac:dyDescent="0.25">
      <c r="C34" t="s">
        <v>91</v>
      </c>
      <c r="D34">
        <v>1</v>
      </c>
      <c r="E34">
        <v>2</v>
      </c>
      <c r="F34">
        <v>3</v>
      </c>
      <c r="G34">
        <v>3</v>
      </c>
      <c r="H34">
        <v>3</v>
      </c>
      <c r="I34">
        <v>3</v>
      </c>
      <c r="J34">
        <v>3</v>
      </c>
      <c r="K34">
        <v>3</v>
      </c>
      <c r="L34">
        <v>9</v>
      </c>
      <c r="M34">
        <v>10</v>
      </c>
      <c r="N34">
        <v>10</v>
      </c>
      <c r="O34">
        <v>10</v>
      </c>
      <c r="P34">
        <v>10</v>
      </c>
      <c r="Q34">
        <v>10</v>
      </c>
      <c r="R34">
        <v>10</v>
      </c>
      <c r="S34">
        <v>10</v>
      </c>
      <c r="T34">
        <v>10</v>
      </c>
      <c r="U34">
        <v>10</v>
      </c>
      <c r="V34">
        <v>19</v>
      </c>
      <c r="W34">
        <v>19</v>
      </c>
      <c r="X34">
        <v>21</v>
      </c>
    </row>
    <row r="35" spans="2:26" x14ac:dyDescent="0.25">
      <c r="B35" t="s">
        <v>69</v>
      </c>
      <c r="C35" t="s">
        <v>53</v>
      </c>
      <c r="D35" s="13">
        <v>7.2233333333333336</v>
      </c>
      <c r="E35" s="13">
        <v>6.1099999999999994</v>
      </c>
      <c r="F35" s="13">
        <v>5</v>
      </c>
      <c r="G35" s="13">
        <v>5</v>
      </c>
      <c r="H35" s="13">
        <v>5</v>
      </c>
      <c r="I35" s="13">
        <v>5</v>
      </c>
      <c r="J35" s="13">
        <v>5</v>
      </c>
      <c r="K35" s="13">
        <v>5</v>
      </c>
      <c r="L35" s="13">
        <v>3.89</v>
      </c>
      <c r="M35" s="13">
        <v>1.6666666666666667</v>
      </c>
      <c r="N35" s="13">
        <v>1.6666666666666667</v>
      </c>
      <c r="O35" s="13">
        <v>1.6666666666666667</v>
      </c>
      <c r="P35" s="13">
        <v>1.6666666666666667</v>
      </c>
      <c r="Q35" s="13">
        <v>1.6666666666666667</v>
      </c>
      <c r="R35" s="13">
        <v>1.6666666666666667</v>
      </c>
      <c r="S35" s="13">
        <v>1.6666666666666667</v>
      </c>
      <c r="T35" s="13">
        <v>1.6666666666666667</v>
      </c>
      <c r="U35" s="13">
        <v>1.6666666666666667</v>
      </c>
      <c r="V35" s="13">
        <v>1.1100000000000001</v>
      </c>
      <c r="W35" s="13">
        <v>1.1100000000000001</v>
      </c>
      <c r="X35" s="13">
        <v>0.55666666666666664</v>
      </c>
      <c r="Y35" s="13">
        <v>10</v>
      </c>
      <c r="Z35" s="13">
        <v>10</v>
      </c>
    </row>
    <row r="38" spans="2:26" x14ac:dyDescent="0.25">
      <c r="C38" t="s">
        <v>31</v>
      </c>
      <c r="D38" t="s">
        <v>16</v>
      </c>
      <c r="E38" t="s">
        <v>9</v>
      </c>
      <c r="F38" t="s">
        <v>24</v>
      </c>
      <c r="G38" t="s">
        <v>10</v>
      </c>
      <c r="H38" t="s">
        <v>18</v>
      </c>
      <c r="I38" t="s">
        <v>21</v>
      </c>
      <c r="J38" t="s">
        <v>20</v>
      </c>
      <c r="K38" t="s">
        <v>28</v>
      </c>
      <c r="L38" t="s">
        <v>19</v>
      </c>
      <c r="M38" t="s">
        <v>22</v>
      </c>
      <c r="N38" t="s">
        <v>13</v>
      </c>
      <c r="O38" t="s">
        <v>23</v>
      </c>
      <c r="P38" t="s">
        <v>25</v>
      </c>
      <c r="Q38" t="s">
        <v>11</v>
      </c>
      <c r="R38" t="s">
        <v>14</v>
      </c>
      <c r="S38" t="s">
        <v>26</v>
      </c>
      <c r="T38" t="s">
        <v>27</v>
      </c>
      <c r="U38" t="s">
        <v>8</v>
      </c>
      <c r="V38" t="s">
        <v>12</v>
      </c>
      <c r="W38" t="s">
        <v>15</v>
      </c>
      <c r="X38" t="s">
        <v>17</v>
      </c>
      <c r="Y38" t="s">
        <v>29</v>
      </c>
      <c r="Z38" t="s">
        <v>30</v>
      </c>
    </row>
    <row r="39" spans="2:26" x14ac:dyDescent="0.25">
      <c r="C39" t="s">
        <v>91</v>
      </c>
      <c r="D39">
        <v>1</v>
      </c>
      <c r="E39">
        <v>2</v>
      </c>
      <c r="F39">
        <v>3</v>
      </c>
      <c r="G39">
        <v>4</v>
      </c>
      <c r="H39">
        <v>4</v>
      </c>
      <c r="I39">
        <v>4</v>
      </c>
      <c r="J39">
        <v>7</v>
      </c>
      <c r="K39">
        <v>7</v>
      </c>
      <c r="L39">
        <v>9</v>
      </c>
      <c r="M39">
        <v>9</v>
      </c>
      <c r="N39">
        <v>11</v>
      </c>
      <c r="O39">
        <v>12</v>
      </c>
      <c r="P39">
        <v>12</v>
      </c>
      <c r="Q39">
        <v>14</v>
      </c>
      <c r="R39">
        <v>15</v>
      </c>
      <c r="S39">
        <v>15</v>
      </c>
      <c r="T39">
        <v>17</v>
      </c>
      <c r="U39">
        <v>18</v>
      </c>
      <c r="V39">
        <v>19</v>
      </c>
      <c r="W39">
        <v>20</v>
      </c>
      <c r="X39">
        <v>20</v>
      </c>
    </row>
    <row r="40" spans="2:26" x14ac:dyDescent="0.25">
      <c r="B40" t="s">
        <v>70</v>
      </c>
      <c r="C40" t="s">
        <v>55</v>
      </c>
      <c r="D40" s="13">
        <v>7.5</v>
      </c>
      <c r="E40" s="13">
        <v>6.333333333333333</v>
      </c>
      <c r="F40" s="13">
        <v>5.833333333333333</v>
      </c>
      <c r="G40" s="13">
        <v>5.666666666666667</v>
      </c>
      <c r="H40" s="13">
        <v>5.666666666666667</v>
      </c>
      <c r="I40" s="13">
        <v>5.666666666666667</v>
      </c>
      <c r="J40" s="13">
        <v>5.5</v>
      </c>
      <c r="K40" s="13">
        <v>5.5</v>
      </c>
      <c r="L40" s="13">
        <v>5</v>
      </c>
      <c r="M40" s="13">
        <v>5</v>
      </c>
      <c r="N40" s="13">
        <v>4.833333333333333</v>
      </c>
      <c r="O40" s="13">
        <v>4.166666666666667</v>
      </c>
      <c r="P40" s="13">
        <v>4.166666666666667</v>
      </c>
      <c r="Q40" s="13">
        <v>4</v>
      </c>
      <c r="R40" s="13">
        <v>3.3333333333333335</v>
      </c>
      <c r="S40" s="13">
        <v>3.3333333333333335</v>
      </c>
      <c r="T40" s="13">
        <v>2.8333333333333335</v>
      </c>
      <c r="U40" s="13">
        <v>2.6666666666666665</v>
      </c>
      <c r="V40" s="13">
        <v>2.5</v>
      </c>
      <c r="W40" s="13">
        <v>1.6666666666666667</v>
      </c>
      <c r="X40" s="13">
        <v>1.6666666666666667</v>
      </c>
      <c r="Y40" s="13">
        <v>8.25</v>
      </c>
      <c r="Z40" s="13">
        <v>10</v>
      </c>
    </row>
    <row r="43" spans="2:26" x14ac:dyDescent="0.25">
      <c r="C43" t="s">
        <v>31</v>
      </c>
      <c r="D43" t="s">
        <v>28</v>
      </c>
      <c r="E43" t="s">
        <v>25</v>
      </c>
      <c r="F43" t="s">
        <v>8</v>
      </c>
      <c r="G43" t="s">
        <v>9</v>
      </c>
      <c r="H43" t="s">
        <v>10</v>
      </c>
      <c r="I43" t="s">
        <v>11</v>
      </c>
      <c r="J43" t="s">
        <v>16</v>
      </c>
      <c r="K43" t="s">
        <v>18</v>
      </c>
      <c r="L43" t="s">
        <v>24</v>
      </c>
      <c r="M43" t="s">
        <v>15</v>
      </c>
      <c r="N43" t="s">
        <v>17</v>
      </c>
      <c r="O43" t="s">
        <v>12</v>
      </c>
      <c r="P43" t="s">
        <v>14</v>
      </c>
      <c r="Q43" t="s">
        <v>19</v>
      </c>
      <c r="R43" t="s">
        <v>20</v>
      </c>
      <c r="S43" t="s">
        <v>27</v>
      </c>
      <c r="T43" t="s">
        <v>22</v>
      </c>
      <c r="U43" t="s">
        <v>23</v>
      </c>
      <c r="V43" t="s">
        <v>21</v>
      </c>
      <c r="W43" t="s">
        <v>26</v>
      </c>
      <c r="X43" t="s">
        <v>13</v>
      </c>
      <c r="Y43" t="s">
        <v>29</v>
      </c>
      <c r="Z43" t="s">
        <v>30</v>
      </c>
    </row>
    <row r="44" spans="2:26" x14ac:dyDescent="0.25">
      <c r="C44" t="s">
        <v>91</v>
      </c>
      <c r="D44">
        <v>1</v>
      </c>
      <c r="E44">
        <v>2</v>
      </c>
      <c r="F44">
        <v>3</v>
      </c>
      <c r="G44">
        <v>3</v>
      </c>
      <c r="H44">
        <v>3</v>
      </c>
      <c r="I44">
        <v>3</v>
      </c>
      <c r="J44">
        <v>3</v>
      </c>
      <c r="K44">
        <v>3</v>
      </c>
      <c r="L44">
        <v>3</v>
      </c>
      <c r="M44">
        <v>10</v>
      </c>
      <c r="N44">
        <v>11</v>
      </c>
      <c r="O44">
        <v>12</v>
      </c>
      <c r="P44">
        <v>12</v>
      </c>
      <c r="Q44">
        <v>12</v>
      </c>
      <c r="R44">
        <v>12</v>
      </c>
      <c r="S44">
        <v>12</v>
      </c>
      <c r="T44">
        <v>17</v>
      </c>
      <c r="U44">
        <v>17</v>
      </c>
      <c r="V44">
        <v>19</v>
      </c>
      <c r="W44">
        <v>19</v>
      </c>
      <c r="X44">
        <v>21</v>
      </c>
    </row>
    <row r="45" spans="2:26" x14ac:dyDescent="0.25">
      <c r="B45" t="s">
        <v>71</v>
      </c>
      <c r="C45" t="s">
        <v>56</v>
      </c>
      <c r="D45" s="13">
        <v>7.5</v>
      </c>
      <c r="E45" s="13">
        <v>4.2857142857142856</v>
      </c>
      <c r="F45" s="13">
        <v>3.9285714285714284</v>
      </c>
      <c r="G45" s="13">
        <v>3.9285714285714284</v>
      </c>
      <c r="H45" s="13">
        <v>3.9285714285714284</v>
      </c>
      <c r="I45" s="13">
        <v>3.9285714285714284</v>
      </c>
      <c r="J45" s="13">
        <v>3.9285714285714284</v>
      </c>
      <c r="K45" s="13">
        <v>3.9285714285714284</v>
      </c>
      <c r="L45" s="13">
        <v>3.9285714285714284</v>
      </c>
      <c r="M45" s="13">
        <v>3.5714285714285716</v>
      </c>
      <c r="N45" s="13">
        <v>3.2142857142857144</v>
      </c>
      <c r="O45" s="13">
        <v>2.5</v>
      </c>
      <c r="P45" s="13">
        <v>2.5</v>
      </c>
      <c r="Q45" s="13">
        <v>2.5</v>
      </c>
      <c r="R45" s="13">
        <v>2.5</v>
      </c>
      <c r="S45" s="13">
        <v>2.5</v>
      </c>
      <c r="T45" s="13">
        <v>2.1428571428571428</v>
      </c>
      <c r="U45" s="13">
        <v>2.1428571428571428</v>
      </c>
      <c r="V45" s="13">
        <v>1.4285714285714286</v>
      </c>
      <c r="W45" s="13">
        <v>1.4285714285714286</v>
      </c>
      <c r="X45" s="13">
        <v>0.7142857142857143</v>
      </c>
      <c r="Y45" s="13">
        <v>8</v>
      </c>
      <c r="Z45" s="13">
        <v>9</v>
      </c>
    </row>
    <row r="48" spans="2:26" x14ac:dyDescent="0.25">
      <c r="C48" t="s">
        <v>31</v>
      </c>
      <c r="D48" t="s">
        <v>14</v>
      </c>
      <c r="E48" t="s">
        <v>25</v>
      </c>
      <c r="F48" t="s">
        <v>19</v>
      </c>
      <c r="G48" t="s">
        <v>26</v>
      </c>
      <c r="H48" t="s">
        <v>10</v>
      </c>
      <c r="I48" t="s">
        <v>18</v>
      </c>
      <c r="J48" t="s">
        <v>20</v>
      </c>
      <c r="K48" t="s">
        <v>28</v>
      </c>
      <c r="L48" t="s">
        <v>23</v>
      </c>
      <c r="M48" t="s">
        <v>11</v>
      </c>
      <c r="N48" t="s">
        <v>21</v>
      </c>
      <c r="O48" t="s">
        <v>13</v>
      </c>
      <c r="P48" t="s">
        <v>17</v>
      </c>
      <c r="Q48" t="s">
        <v>16</v>
      </c>
      <c r="R48" t="s">
        <v>24</v>
      </c>
      <c r="S48" t="s">
        <v>8</v>
      </c>
      <c r="T48" t="s">
        <v>22</v>
      </c>
      <c r="U48" t="s">
        <v>27</v>
      </c>
      <c r="V48" t="s">
        <v>12</v>
      </c>
      <c r="W48" t="s">
        <v>15</v>
      </c>
      <c r="X48" t="s">
        <v>9</v>
      </c>
      <c r="Y48" t="s">
        <v>29</v>
      </c>
      <c r="Z48" t="s">
        <v>30</v>
      </c>
    </row>
    <row r="49" spans="2:26" x14ac:dyDescent="0.25">
      <c r="C49" t="s">
        <v>91</v>
      </c>
      <c r="D49">
        <v>1</v>
      </c>
      <c r="E49">
        <v>2</v>
      </c>
      <c r="F49">
        <v>3</v>
      </c>
      <c r="G49">
        <v>4</v>
      </c>
      <c r="H49">
        <v>5</v>
      </c>
      <c r="I49">
        <v>6</v>
      </c>
      <c r="J49">
        <v>7</v>
      </c>
      <c r="K49">
        <v>8</v>
      </c>
      <c r="L49">
        <v>9</v>
      </c>
      <c r="M49">
        <v>10</v>
      </c>
      <c r="N49">
        <v>11</v>
      </c>
      <c r="O49">
        <v>12</v>
      </c>
      <c r="P49">
        <v>13</v>
      </c>
      <c r="Q49">
        <v>14</v>
      </c>
      <c r="R49">
        <v>15</v>
      </c>
      <c r="S49">
        <v>16</v>
      </c>
      <c r="T49">
        <v>17</v>
      </c>
      <c r="U49">
        <v>18</v>
      </c>
      <c r="V49">
        <v>19</v>
      </c>
      <c r="W49">
        <v>20</v>
      </c>
      <c r="X49">
        <v>21</v>
      </c>
    </row>
    <row r="50" spans="2:26" x14ac:dyDescent="0.25">
      <c r="B50" t="s">
        <v>72</v>
      </c>
      <c r="C50" t="s">
        <v>58</v>
      </c>
      <c r="D50" s="13">
        <v>4.8274491816748544</v>
      </c>
      <c r="E50" s="13">
        <v>4.6920142156877302</v>
      </c>
      <c r="F50" s="13">
        <v>4.5553241670436107</v>
      </c>
      <c r="G50" s="13">
        <v>4.4684177405636341</v>
      </c>
      <c r="H50" s="13">
        <v>4.3158329524006547</v>
      </c>
      <c r="I50" s="13">
        <v>4.1597089528454765</v>
      </c>
      <c r="J50" s="13">
        <v>4.150650579229386</v>
      </c>
      <c r="K50" s="13">
        <v>3.6666666666666665</v>
      </c>
      <c r="L50" s="13">
        <v>2.8632095610515322</v>
      </c>
      <c r="M50" s="13">
        <v>2.8179823500537111</v>
      </c>
      <c r="N50" s="13">
        <v>2.7408996698744423</v>
      </c>
      <c r="O50" s="13">
        <v>2.7001534268241278</v>
      </c>
      <c r="P50" s="13">
        <v>2.3702793809786278</v>
      </c>
      <c r="Q50" s="13">
        <v>2.1095195334376147</v>
      </c>
      <c r="R50" s="13">
        <v>1.6029900866006201</v>
      </c>
      <c r="S50" s="13">
        <v>1.2599803033616952</v>
      </c>
      <c r="T50" s="13">
        <v>1.226132985243249</v>
      </c>
      <c r="U50" s="13">
        <v>1.1495994707607948</v>
      </c>
      <c r="V50" s="13">
        <v>0.83513982614157634</v>
      </c>
      <c r="W50" s="13">
        <v>0.81339398371751293</v>
      </c>
      <c r="X50" s="13">
        <v>0.79065309832507769</v>
      </c>
      <c r="Y50" s="13">
        <v>10</v>
      </c>
      <c r="Z50" s="13">
        <v>10</v>
      </c>
    </row>
    <row r="53" spans="2:26" x14ac:dyDescent="0.25">
      <c r="C53" t="s">
        <v>31</v>
      </c>
      <c r="D53" t="s">
        <v>28</v>
      </c>
      <c r="E53" t="s">
        <v>24</v>
      </c>
      <c r="F53" t="s">
        <v>22</v>
      </c>
      <c r="G53" t="s">
        <v>19</v>
      </c>
      <c r="H53" t="s">
        <v>8</v>
      </c>
      <c r="I53" t="s">
        <v>13</v>
      </c>
      <c r="J53" t="s">
        <v>15</v>
      </c>
      <c r="K53" t="s">
        <v>25</v>
      </c>
      <c r="L53" t="s">
        <v>27</v>
      </c>
      <c r="M53" t="s">
        <v>23</v>
      </c>
      <c r="N53" t="s">
        <v>26</v>
      </c>
      <c r="O53" t="s">
        <v>21</v>
      </c>
      <c r="P53" t="s">
        <v>12</v>
      </c>
      <c r="Q53" t="s">
        <v>10</v>
      </c>
      <c r="R53" t="s">
        <v>14</v>
      </c>
      <c r="S53" t="s">
        <v>17</v>
      </c>
      <c r="T53" t="s">
        <v>9</v>
      </c>
      <c r="U53" t="s">
        <v>16</v>
      </c>
      <c r="V53" t="s">
        <v>18</v>
      </c>
      <c r="W53" t="s">
        <v>20</v>
      </c>
      <c r="X53" t="s">
        <v>11</v>
      </c>
      <c r="Y53" t="s">
        <v>29</v>
      </c>
      <c r="Z53" t="s">
        <v>30</v>
      </c>
    </row>
    <row r="54" spans="2:26" x14ac:dyDescent="0.25">
      <c r="C54" t="s">
        <v>91</v>
      </c>
      <c r="D54">
        <v>1</v>
      </c>
      <c r="E54">
        <v>2</v>
      </c>
      <c r="F54">
        <v>3</v>
      </c>
      <c r="G54">
        <v>4</v>
      </c>
      <c r="H54">
        <v>5</v>
      </c>
      <c r="I54">
        <v>5</v>
      </c>
      <c r="J54">
        <v>5</v>
      </c>
      <c r="K54">
        <v>5</v>
      </c>
      <c r="L54">
        <v>9</v>
      </c>
      <c r="M54">
        <v>10</v>
      </c>
      <c r="N54">
        <v>10</v>
      </c>
      <c r="O54">
        <v>12</v>
      </c>
      <c r="P54">
        <v>13</v>
      </c>
      <c r="Q54">
        <v>14</v>
      </c>
      <c r="R54">
        <v>14</v>
      </c>
      <c r="S54">
        <v>14</v>
      </c>
      <c r="T54">
        <v>17</v>
      </c>
      <c r="U54">
        <v>17</v>
      </c>
      <c r="V54">
        <v>17</v>
      </c>
      <c r="W54">
        <v>17</v>
      </c>
      <c r="X54">
        <v>21</v>
      </c>
    </row>
    <row r="55" spans="2:26" x14ac:dyDescent="0.25">
      <c r="B55" t="s">
        <v>73</v>
      </c>
      <c r="C55" t="s">
        <v>59</v>
      </c>
      <c r="D55" s="13">
        <v>9.75</v>
      </c>
      <c r="E55" s="13">
        <v>9.25</v>
      </c>
      <c r="F55" s="13">
        <v>8.75</v>
      </c>
      <c r="G55" s="13">
        <v>7.75</v>
      </c>
      <c r="H55" s="13">
        <v>7.25</v>
      </c>
      <c r="I55" s="13">
        <v>7.25</v>
      </c>
      <c r="J55" s="13">
        <v>7.25</v>
      </c>
      <c r="K55" s="13">
        <v>7.25</v>
      </c>
      <c r="L55" s="13">
        <v>7</v>
      </c>
      <c r="M55" s="13">
        <v>6.75</v>
      </c>
      <c r="N55" s="13">
        <v>6.75</v>
      </c>
      <c r="O55" s="13">
        <v>5.75</v>
      </c>
      <c r="P55" s="13">
        <v>5.5</v>
      </c>
      <c r="Q55" s="13">
        <v>5.25</v>
      </c>
      <c r="R55" s="13">
        <v>5.25</v>
      </c>
      <c r="S55" s="13">
        <v>5.25</v>
      </c>
      <c r="T55" s="13">
        <v>4.75</v>
      </c>
      <c r="U55" s="13">
        <v>4.75</v>
      </c>
      <c r="V55" s="13">
        <v>4.75</v>
      </c>
      <c r="W55" s="13">
        <v>4.75</v>
      </c>
      <c r="X55" s="13">
        <v>4.5</v>
      </c>
      <c r="Y55" s="13">
        <v>10</v>
      </c>
      <c r="Z55" s="13">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9"/>
  <sheetViews>
    <sheetView zoomScale="80" zoomScaleNormal="80" workbookViewId="0">
      <selection activeCell="B16" sqref="B16"/>
    </sheetView>
  </sheetViews>
  <sheetFormatPr defaultRowHeight="15" x14ac:dyDescent="0.25"/>
  <cols>
    <col min="1" max="1" width="18.42578125" customWidth="1"/>
    <col min="2" max="2" width="56" bestFit="1" customWidth="1"/>
    <col min="3" max="6" width="18.5703125" customWidth="1"/>
  </cols>
  <sheetData>
    <row r="1" spans="1:6" ht="23.25" x14ac:dyDescent="0.35">
      <c r="A1" s="36" t="s">
        <v>6</v>
      </c>
      <c r="B1" s="128"/>
    </row>
    <row r="3" spans="1:6" x14ac:dyDescent="0.25">
      <c r="A3" s="2" t="s">
        <v>93</v>
      </c>
      <c r="B3" s="2"/>
    </row>
    <row r="4" spans="1:6" ht="45" x14ac:dyDescent="0.25">
      <c r="A4" s="37" t="s">
        <v>94</v>
      </c>
      <c r="B4" s="37" t="s">
        <v>526</v>
      </c>
      <c r="C4" s="37" t="s">
        <v>95</v>
      </c>
      <c r="D4" s="37" t="s">
        <v>96</v>
      </c>
      <c r="E4" s="37" t="s">
        <v>97</v>
      </c>
      <c r="F4" s="37" t="s">
        <v>112</v>
      </c>
    </row>
    <row r="5" spans="1:6" x14ac:dyDescent="0.25">
      <c r="A5" s="129" t="s">
        <v>8</v>
      </c>
      <c r="B5" s="130" t="s">
        <v>527</v>
      </c>
      <c r="C5" s="130">
        <v>1976</v>
      </c>
      <c r="D5" s="131">
        <v>2.7659250000000002</v>
      </c>
      <c r="E5" s="131">
        <v>5.5779399999999999</v>
      </c>
      <c r="F5" s="130" t="s">
        <v>98</v>
      </c>
    </row>
    <row r="6" spans="1:6" x14ac:dyDescent="0.25">
      <c r="A6" s="129" t="s">
        <v>9</v>
      </c>
      <c r="B6" s="130" t="s">
        <v>528</v>
      </c>
      <c r="C6" s="130">
        <v>1961</v>
      </c>
      <c r="D6" s="131">
        <v>1.499333</v>
      </c>
      <c r="E6" s="131">
        <v>8.4436750000000007</v>
      </c>
      <c r="F6" s="130" t="s">
        <v>99</v>
      </c>
    </row>
    <row r="7" spans="1:6" x14ac:dyDescent="0.25">
      <c r="A7" s="129" t="s">
        <v>10</v>
      </c>
      <c r="B7" s="130" t="s">
        <v>529</v>
      </c>
      <c r="C7" s="130">
        <v>1975</v>
      </c>
      <c r="D7" s="131">
        <v>0.57216900000000004</v>
      </c>
      <c r="E7" s="131">
        <v>1.7982180000000001</v>
      </c>
      <c r="F7" s="130" t="s">
        <v>100</v>
      </c>
    </row>
    <row r="8" spans="1:6" x14ac:dyDescent="0.25">
      <c r="A8" s="129" t="s">
        <v>11</v>
      </c>
      <c r="B8" s="130" t="s">
        <v>530</v>
      </c>
      <c r="C8" s="130">
        <v>1956</v>
      </c>
      <c r="D8" s="131">
        <v>0.55771800000000005</v>
      </c>
      <c r="E8" s="131">
        <v>0.84340199999999999</v>
      </c>
      <c r="F8" s="130" t="s">
        <v>101</v>
      </c>
    </row>
    <row r="9" spans="1:6" x14ac:dyDescent="0.25">
      <c r="A9" s="129" t="s">
        <v>12</v>
      </c>
      <c r="B9" s="132" t="s">
        <v>542</v>
      </c>
      <c r="C9" s="130">
        <v>1952</v>
      </c>
      <c r="D9" s="131">
        <v>2.4261000000000001E-2</v>
      </c>
      <c r="E9" s="131">
        <v>0.96158699999999997</v>
      </c>
      <c r="F9" s="130" t="s">
        <v>102</v>
      </c>
    </row>
    <row r="10" spans="1:6" x14ac:dyDescent="0.25">
      <c r="A10" s="129" t="s">
        <v>13</v>
      </c>
      <c r="B10" s="130" t="s">
        <v>531</v>
      </c>
      <c r="C10" s="130">
        <v>1971</v>
      </c>
      <c r="D10" s="131">
        <v>2.5792760000000001</v>
      </c>
      <c r="E10" s="131">
        <v>4.6467320000000001</v>
      </c>
      <c r="F10" s="130" t="s">
        <v>103</v>
      </c>
    </row>
    <row r="11" spans="1:6" x14ac:dyDescent="0.25">
      <c r="A11" s="129" t="s">
        <v>14</v>
      </c>
      <c r="B11" s="130" t="s">
        <v>532</v>
      </c>
      <c r="C11" s="130">
        <v>1973</v>
      </c>
      <c r="D11" s="131">
        <v>0.57730599999999999</v>
      </c>
      <c r="E11" s="131">
        <v>0.56999999999999995</v>
      </c>
      <c r="F11" s="130" t="s">
        <v>104</v>
      </c>
    </row>
    <row r="12" spans="1:6" x14ac:dyDescent="0.25">
      <c r="A12" s="129" t="s">
        <v>15</v>
      </c>
      <c r="B12" s="130" t="s">
        <v>533</v>
      </c>
      <c r="C12" s="130">
        <v>1957</v>
      </c>
      <c r="D12" s="131">
        <v>6.2204059999999997</v>
      </c>
      <c r="E12" s="131">
        <v>11.03</v>
      </c>
      <c r="F12" s="130" t="s">
        <v>103</v>
      </c>
    </row>
    <row r="13" spans="1:6" x14ac:dyDescent="0.25">
      <c r="A13" s="129" t="s">
        <v>16</v>
      </c>
      <c r="B13" s="130" t="s">
        <v>534</v>
      </c>
      <c r="C13" s="130">
        <v>1975</v>
      </c>
      <c r="D13" s="131">
        <v>1.6822839999999999</v>
      </c>
      <c r="E13" s="131">
        <v>6.7317900000000002</v>
      </c>
      <c r="F13" s="130" t="s">
        <v>105</v>
      </c>
    </row>
    <row r="14" spans="1:6" x14ac:dyDescent="0.25">
      <c r="A14" s="129" t="s">
        <v>17</v>
      </c>
      <c r="B14" s="130" t="s">
        <v>535</v>
      </c>
      <c r="C14" s="130">
        <v>1982</v>
      </c>
      <c r="D14" s="131"/>
      <c r="E14" s="131">
        <v>3.046163</v>
      </c>
      <c r="F14" s="130"/>
    </row>
    <row r="15" spans="1:6" x14ac:dyDescent="0.25">
      <c r="A15" s="129" t="s">
        <v>18</v>
      </c>
      <c r="B15" s="130" t="s">
        <v>536</v>
      </c>
      <c r="C15" s="130">
        <v>1973</v>
      </c>
      <c r="D15" s="131">
        <v>2.099164</v>
      </c>
      <c r="E15" s="131">
        <v>2.7653479999999999</v>
      </c>
      <c r="F15" s="130" t="s">
        <v>106</v>
      </c>
    </row>
    <row r="16" spans="1:6" x14ac:dyDescent="0.25">
      <c r="A16" s="129" t="s">
        <v>19</v>
      </c>
      <c r="B16" s="133" t="s">
        <v>537</v>
      </c>
      <c r="C16" s="130">
        <v>1979</v>
      </c>
      <c r="D16" s="131">
        <v>3.72702</v>
      </c>
      <c r="E16" s="131">
        <v>4.4966939999999997</v>
      </c>
      <c r="F16" s="130" t="s">
        <v>107</v>
      </c>
    </row>
    <row r="17" spans="1:6" x14ac:dyDescent="0.25">
      <c r="A17" s="129" t="s">
        <v>20</v>
      </c>
      <c r="B17" s="130" t="s">
        <v>536</v>
      </c>
      <c r="C17" s="130">
        <v>1973</v>
      </c>
      <c r="D17" s="131">
        <v>1.6178459999999999</v>
      </c>
      <c r="E17" s="131">
        <v>2.8171050000000002</v>
      </c>
      <c r="F17" s="130" t="s">
        <v>108</v>
      </c>
    </row>
    <row r="18" spans="1:6" x14ac:dyDescent="0.25">
      <c r="A18" s="129" t="s">
        <v>21</v>
      </c>
      <c r="B18" s="133" t="s">
        <v>538</v>
      </c>
      <c r="C18" s="130">
        <v>1995</v>
      </c>
      <c r="D18" s="131">
        <v>0</v>
      </c>
      <c r="E18" s="131">
        <v>1.618879</v>
      </c>
      <c r="F18" s="130"/>
    </row>
    <row r="19" spans="1:6" x14ac:dyDescent="0.25">
      <c r="A19" s="129" t="s">
        <v>22</v>
      </c>
      <c r="B19" s="130" t="s">
        <v>539</v>
      </c>
      <c r="C19" s="130">
        <v>1966</v>
      </c>
      <c r="D19" s="131">
        <v>2.7719330000000002</v>
      </c>
      <c r="E19" s="131">
        <v>12.442373</v>
      </c>
      <c r="F19" s="130" t="s">
        <v>109</v>
      </c>
    </row>
    <row r="20" spans="1:6" x14ac:dyDescent="0.25">
      <c r="A20" s="129" t="s">
        <v>23</v>
      </c>
      <c r="B20" s="130" t="s">
        <v>543</v>
      </c>
      <c r="C20" s="130">
        <v>2011</v>
      </c>
      <c r="D20" s="131">
        <v>1.6842220000000001</v>
      </c>
      <c r="E20" s="131">
        <v>1.6842220000000001</v>
      </c>
      <c r="F20" s="130" t="s">
        <v>104</v>
      </c>
    </row>
    <row r="21" spans="1:6" x14ac:dyDescent="0.25">
      <c r="A21" s="129" t="s">
        <v>24</v>
      </c>
      <c r="B21" s="130" t="s">
        <v>539</v>
      </c>
      <c r="C21" s="130">
        <v>1976</v>
      </c>
      <c r="D21" s="131">
        <v>0</v>
      </c>
      <c r="E21" s="131">
        <v>3.1244580000000002</v>
      </c>
      <c r="F21" s="130"/>
    </row>
    <row r="22" spans="1:6" x14ac:dyDescent="0.25">
      <c r="A22" s="129" t="s">
        <v>25</v>
      </c>
      <c r="B22" s="130" t="s">
        <v>540</v>
      </c>
      <c r="C22" s="130">
        <v>1975</v>
      </c>
      <c r="D22" s="131">
        <v>1.640498</v>
      </c>
      <c r="E22" s="131">
        <v>1.0104329999999999</v>
      </c>
      <c r="F22" s="130" t="s">
        <v>110</v>
      </c>
    </row>
    <row r="23" spans="1:6" x14ac:dyDescent="0.25">
      <c r="A23" s="129" t="s">
        <v>26</v>
      </c>
      <c r="B23" s="130" t="s">
        <v>544</v>
      </c>
      <c r="C23" s="130">
        <v>1954</v>
      </c>
      <c r="D23" s="131"/>
      <c r="E23" s="131">
        <v>1.0734269999999999</v>
      </c>
      <c r="F23" s="130"/>
    </row>
    <row r="24" spans="1:6" x14ac:dyDescent="0.25">
      <c r="A24" s="129" t="s">
        <v>27</v>
      </c>
      <c r="B24" s="130" t="s">
        <v>527</v>
      </c>
      <c r="C24" s="130">
        <v>1976</v>
      </c>
      <c r="D24" s="131">
        <v>1.3294220000000001</v>
      </c>
      <c r="E24" s="131">
        <v>4.467797</v>
      </c>
      <c r="F24" s="130" t="s">
        <v>111</v>
      </c>
    </row>
    <row r="25" spans="1:6" x14ac:dyDescent="0.25">
      <c r="A25" s="129" t="s">
        <v>28</v>
      </c>
      <c r="B25" s="130" t="s">
        <v>541</v>
      </c>
      <c r="C25" s="130">
        <v>2016</v>
      </c>
      <c r="D25" s="131">
        <v>0.74369099999999999</v>
      </c>
      <c r="E25" s="131">
        <v>0.74369099999999999</v>
      </c>
      <c r="F25" s="130" t="s">
        <v>104</v>
      </c>
    </row>
    <row r="27" spans="1:6" x14ac:dyDescent="0.25">
      <c r="A27" s="2" t="s">
        <v>113</v>
      </c>
      <c r="B27" s="2"/>
      <c r="C27" s="2"/>
      <c r="D27" s="2"/>
      <c r="E27" s="2"/>
    </row>
    <row r="28" spans="1:6" x14ac:dyDescent="0.25">
      <c r="A28" s="17" t="s">
        <v>114</v>
      </c>
      <c r="B28" s="17"/>
      <c r="C28" s="17" t="s">
        <v>116</v>
      </c>
      <c r="D28" s="17" t="s">
        <v>118</v>
      </c>
      <c r="E28" s="17" t="s">
        <v>117</v>
      </c>
    </row>
    <row r="29" spans="1:6" x14ac:dyDescent="0.25">
      <c r="A29" s="38" t="s">
        <v>115</v>
      </c>
      <c r="B29" s="38"/>
      <c r="C29" s="38" t="s">
        <v>119</v>
      </c>
      <c r="D29" s="38" t="s">
        <v>120</v>
      </c>
      <c r="E29" s="38" t="s">
        <v>121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70"/>
  <sheetViews>
    <sheetView zoomScale="80" zoomScaleNormal="80" workbookViewId="0">
      <selection activeCell="A34" sqref="A34"/>
    </sheetView>
  </sheetViews>
  <sheetFormatPr defaultRowHeight="15" x14ac:dyDescent="0.25"/>
  <cols>
    <col min="1" max="1" width="43.5703125" bestFit="1" customWidth="1"/>
    <col min="2" max="6" width="20.42578125" customWidth="1"/>
    <col min="10" max="10" width="11.42578125" bestFit="1" customWidth="1"/>
  </cols>
  <sheetData>
    <row r="1" spans="1:4" ht="23.25" x14ac:dyDescent="0.35">
      <c r="A1" s="36" t="s">
        <v>5</v>
      </c>
    </row>
    <row r="3" spans="1:4" x14ac:dyDescent="0.25">
      <c r="A3" t="s">
        <v>122</v>
      </c>
    </row>
    <row r="4" spans="1:4" ht="15.75" thickBot="1" x14ac:dyDescent="0.3"/>
    <row r="5" spans="1:4" ht="15.75" thickBot="1" x14ac:dyDescent="0.3">
      <c r="A5" s="138" t="s">
        <v>94</v>
      </c>
      <c r="B5" s="40" t="s">
        <v>123</v>
      </c>
      <c r="C5" s="40" t="s">
        <v>123</v>
      </c>
      <c r="D5" s="40" t="s">
        <v>123</v>
      </c>
    </row>
    <row r="6" spans="1:4" ht="15.75" thickBot="1" x14ac:dyDescent="0.3">
      <c r="A6" s="139"/>
      <c r="B6" s="41">
        <v>41609</v>
      </c>
      <c r="C6" s="42" t="s">
        <v>125</v>
      </c>
      <c r="D6" s="42" t="s">
        <v>126</v>
      </c>
    </row>
    <row r="7" spans="1:4" ht="15.75" thickBot="1" x14ac:dyDescent="0.3">
      <c r="A7" s="43" t="s">
        <v>124</v>
      </c>
      <c r="B7" s="44">
        <v>0.61</v>
      </c>
      <c r="C7" s="44">
        <v>0.64</v>
      </c>
      <c r="D7" s="44">
        <v>0.3</v>
      </c>
    </row>
    <row r="8" spans="1:4" ht="15.75" thickBot="1" x14ac:dyDescent="0.3">
      <c r="A8" s="43" t="s">
        <v>16</v>
      </c>
      <c r="B8" s="44">
        <v>0.45</v>
      </c>
      <c r="C8" s="44">
        <v>0.47</v>
      </c>
      <c r="D8" s="44">
        <v>0.47</v>
      </c>
    </row>
    <row r="9" spans="1:4" ht="15.75" thickBot="1" x14ac:dyDescent="0.3">
      <c r="A9" s="43" t="s">
        <v>13</v>
      </c>
      <c r="B9" s="44">
        <v>0.1</v>
      </c>
      <c r="C9" s="44">
        <v>0.1</v>
      </c>
      <c r="D9" s="44">
        <v>0</v>
      </c>
    </row>
    <row r="10" spans="1:4" ht="15.75" thickBot="1" x14ac:dyDescent="0.3">
      <c r="A10" s="43" t="s">
        <v>20</v>
      </c>
      <c r="B10" s="44">
        <v>0.26</v>
      </c>
      <c r="C10" s="44">
        <v>-0.45</v>
      </c>
      <c r="D10" s="44">
        <v>-0.36</v>
      </c>
    </row>
    <row r="11" spans="1:4" ht="15.75" thickBot="1" x14ac:dyDescent="0.3">
      <c r="A11" s="43" t="s">
        <v>11</v>
      </c>
      <c r="B11" s="44">
        <v>0.4</v>
      </c>
      <c r="C11" s="44">
        <v>0.47</v>
      </c>
      <c r="D11" s="44">
        <v>0.47</v>
      </c>
    </row>
    <row r="12" spans="1:4" ht="15.75" thickBot="1" x14ac:dyDescent="0.3">
      <c r="A12" s="43" t="s">
        <v>28</v>
      </c>
      <c r="B12" s="44">
        <v>0.35</v>
      </c>
      <c r="C12" s="44">
        <v>0.45</v>
      </c>
      <c r="D12" s="44">
        <v>0.18</v>
      </c>
    </row>
    <row r="15" spans="1:4" x14ac:dyDescent="0.25">
      <c r="A15" t="s">
        <v>127</v>
      </c>
    </row>
    <row r="17" spans="1:10" x14ac:dyDescent="0.25">
      <c r="A17" s="39" t="s">
        <v>128</v>
      </c>
      <c r="B17" s="39"/>
      <c r="C17" s="39"/>
      <c r="D17" s="39"/>
      <c r="E17" s="39"/>
      <c r="F17" s="39"/>
    </row>
    <row r="18" spans="1:10" x14ac:dyDescent="0.25">
      <c r="A18" s="39"/>
      <c r="B18" s="39"/>
      <c r="C18" s="39"/>
      <c r="D18" s="39"/>
      <c r="E18" s="39"/>
      <c r="F18" s="39"/>
    </row>
    <row r="19" spans="1:10" x14ac:dyDescent="0.25">
      <c r="A19" s="39" t="s">
        <v>129</v>
      </c>
      <c r="B19" s="39"/>
      <c r="C19" s="39"/>
      <c r="D19" s="39"/>
      <c r="E19" s="39"/>
      <c r="F19" s="39"/>
    </row>
    <row r="20" spans="1:10" x14ac:dyDescent="0.25">
      <c r="A20" s="39"/>
      <c r="B20" s="39"/>
      <c r="C20" s="39"/>
      <c r="D20" s="39"/>
      <c r="E20" s="39"/>
      <c r="F20" s="39"/>
    </row>
    <row r="21" spans="1:10" ht="38.25" x14ac:dyDescent="0.25">
      <c r="A21" s="59" t="s">
        <v>94</v>
      </c>
      <c r="B21" s="46" t="s">
        <v>130</v>
      </c>
      <c r="C21" s="47" t="s">
        <v>131</v>
      </c>
      <c r="D21" s="45" t="s">
        <v>132</v>
      </c>
      <c r="E21" s="59" t="s">
        <v>133</v>
      </c>
      <c r="F21" s="59" t="s">
        <v>134</v>
      </c>
    </row>
    <row r="22" spans="1:10" x14ac:dyDescent="0.25">
      <c r="A22" s="48" t="s">
        <v>8</v>
      </c>
      <c r="B22" s="49">
        <v>1714</v>
      </c>
      <c r="C22" s="50">
        <v>4185.2299999999996</v>
      </c>
      <c r="D22" s="57">
        <v>55.779400000000003</v>
      </c>
      <c r="E22" s="51">
        <f>B22/C22</f>
        <v>0.40953543771787937</v>
      </c>
      <c r="F22" s="50">
        <f>(C22*100)/D22</f>
        <v>7503.1821783669229</v>
      </c>
      <c r="J22" s="56"/>
    </row>
    <row r="23" spans="1:10" x14ac:dyDescent="0.25">
      <c r="A23" s="48" t="s">
        <v>9</v>
      </c>
      <c r="B23" s="49">
        <v>1776.143</v>
      </c>
      <c r="C23" s="50">
        <v>3777.85</v>
      </c>
      <c r="D23" s="57">
        <v>84.436750000000004</v>
      </c>
      <c r="E23" s="51">
        <f t="shared" ref="E23:E42" si="0">B23/C23</f>
        <v>0.47014651190491946</v>
      </c>
      <c r="F23" s="50">
        <f t="shared" ref="F23:F42" si="1">(C23*100)/D23</f>
        <v>4474.1774168238353</v>
      </c>
      <c r="J23" s="56"/>
    </row>
    <row r="24" spans="1:10" x14ac:dyDescent="0.25">
      <c r="A24" s="48" t="s">
        <v>10</v>
      </c>
      <c r="B24" s="49">
        <v>254.84</v>
      </c>
      <c r="C24" s="50">
        <v>943.43000000000006</v>
      </c>
      <c r="D24" s="57">
        <v>17.98218</v>
      </c>
      <c r="E24" s="51">
        <f t="shared" si="0"/>
        <v>0.27012072967787754</v>
      </c>
      <c r="F24" s="50">
        <f t="shared" si="1"/>
        <v>5246.4717848447744</v>
      </c>
      <c r="J24" s="56"/>
    </row>
    <row r="25" spans="1:10" x14ac:dyDescent="0.25">
      <c r="A25" s="48" t="s">
        <v>11</v>
      </c>
      <c r="B25" s="49">
        <v>62.532228500000002</v>
      </c>
      <c r="C25" s="50">
        <v>160.30783749999998</v>
      </c>
      <c r="D25" s="57">
        <v>8.4340200000000003</v>
      </c>
      <c r="E25" s="51">
        <f t="shared" si="0"/>
        <v>0.39007592813420622</v>
      </c>
      <c r="F25" s="50">
        <f t="shared" si="1"/>
        <v>1900.7286857275649</v>
      </c>
      <c r="J25" s="56"/>
    </row>
    <row r="26" spans="1:10" x14ac:dyDescent="0.25">
      <c r="A26" s="48" t="s">
        <v>12</v>
      </c>
      <c r="B26" s="49">
        <v>147.77000000000001</v>
      </c>
      <c r="C26" s="50">
        <v>517.46</v>
      </c>
      <c r="D26" s="57">
        <v>9.6158699999999993</v>
      </c>
      <c r="E26" s="51">
        <f t="shared" si="0"/>
        <v>0.2855679666061145</v>
      </c>
      <c r="F26" s="50">
        <f t="shared" si="1"/>
        <v>5381.3123513525043</v>
      </c>
      <c r="J26" s="56"/>
    </row>
    <row r="27" spans="1:10" x14ac:dyDescent="0.25">
      <c r="A27" s="48" t="s">
        <v>13</v>
      </c>
      <c r="B27" s="49">
        <v>1148.3300000000002</v>
      </c>
      <c r="C27" s="50">
        <v>4157.95</v>
      </c>
      <c r="D27" s="57">
        <v>46.467320000000001</v>
      </c>
      <c r="E27" s="51">
        <f t="shared" si="0"/>
        <v>0.27617696220493276</v>
      </c>
      <c r="F27" s="50">
        <f t="shared" si="1"/>
        <v>8948.1166548877791</v>
      </c>
      <c r="J27" s="56"/>
    </row>
    <row r="28" spans="1:10" x14ac:dyDescent="0.25">
      <c r="A28" s="48" t="s">
        <v>14</v>
      </c>
      <c r="B28" s="49">
        <v>16.191133000000001</v>
      </c>
      <c r="C28" s="50">
        <v>57.8325903</v>
      </c>
      <c r="D28" s="57">
        <v>5.6957800000000001</v>
      </c>
      <c r="E28" s="51">
        <f t="shared" si="0"/>
        <v>0.27996555084270541</v>
      </c>
      <c r="F28" s="50">
        <f t="shared" si="1"/>
        <v>1015.3585689756276</v>
      </c>
      <c r="J28" s="56"/>
    </row>
    <row r="29" spans="1:10" x14ac:dyDescent="0.25">
      <c r="A29" s="48" t="s">
        <v>15</v>
      </c>
      <c r="B29" s="49">
        <v>4683.0638647400001</v>
      </c>
      <c r="C29" s="50">
        <v>6939.235380868</v>
      </c>
      <c r="D29" s="57">
        <v>110.34554999999999</v>
      </c>
      <c r="E29" s="51">
        <f t="shared" si="0"/>
        <v>0.67486741805178763</v>
      </c>
      <c r="F29" s="50">
        <f t="shared" si="1"/>
        <v>6288.64089296578</v>
      </c>
      <c r="J29" s="56"/>
    </row>
    <row r="30" spans="1:10" x14ac:dyDescent="0.25">
      <c r="A30" s="48" t="s">
        <v>16</v>
      </c>
      <c r="B30" s="49">
        <v>2174.4900000000002</v>
      </c>
      <c r="C30" s="50">
        <v>2832.29</v>
      </c>
      <c r="D30" s="57">
        <v>67.317899999999995</v>
      </c>
      <c r="E30" s="51">
        <f t="shared" si="0"/>
        <v>0.76774977138640477</v>
      </c>
      <c r="F30" s="50">
        <f t="shared" si="1"/>
        <v>4207.335641783241</v>
      </c>
      <c r="J30" s="56"/>
    </row>
    <row r="31" spans="1:10" x14ac:dyDescent="0.25">
      <c r="A31" s="48" t="s">
        <v>17</v>
      </c>
      <c r="B31" s="49">
        <v>138.55000000000001</v>
      </c>
      <c r="C31" s="50">
        <v>558.78589999999997</v>
      </c>
      <c r="D31" s="57">
        <v>30.46163</v>
      </c>
      <c r="E31" s="51">
        <f t="shared" si="0"/>
        <v>0.24794827500121247</v>
      </c>
      <c r="F31" s="50">
        <f t="shared" si="1"/>
        <v>1834.3926441231149</v>
      </c>
      <c r="J31" s="56"/>
    </row>
    <row r="32" spans="1:10" x14ac:dyDescent="0.25">
      <c r="A32" s="48" t="s">
        <v>18</v>
      </c>
      <c r="B32" s="49">
        <v>152.62000000000003</v>
      </c>
      <c r="C32" s="50">
        <v>698.61</v>
      </c>
      <c r="D32" s="57">
        <v>27.653479999999998</v>
      </c>
      <c r="E32" s="51">
        <f t="shared" si="0"/>
        <v>0.21846237528807208</v>
      </c>
      <c r="F32" s="50">
        <f t="shared" si="1"/>
        <v>2526.3004873166055</v>
      </c>
      <c r="J32" s="56"/>
    </row>
    <row r="33" spans="1:10" x14ac:dyDescent="0.25">
      <c r="A33" s="48" t="s">
        <v>19</v>
      </c>
      <c r="B33" s="49">
        <v>1224.8689999999999</v>
      </c>
      <c r="C33" s="50">
        <v>3077.6419999999998</v>
      </c>
      <c r="D33" s="57">
        <v>44.966940000000001</v>
      </c>
      <c r="E33" s="51">
        <f t="shared" si="0"/>
        <v>0.3979894347685663</v>
      </c>
      <c r="F33" s="50">
        <f t="shared" si="1"/>
        <v>6844.232674048978</v>
      </c>
      <c r="J33" s="56"/>
    </row>
    <row r="34" spans="1:10" x14ac:dyDescent="0.25">
      <c r="A34" s="48" t="s">
        <v>20</v>
      </c>
      <c r="B34" s="49">
        <v>201.67180000000002</v>
      </c>
      <c r="C34" s="50">
        <v>1108</v>
      </c>
      <c r="D34" s="57">
        <v>28.7105</v>
      </c>
      <c r="E34" s="51">
        <f t="shared" si="0"/>
        <v>0.18201425992779785</v>
      </c>
      <c r="F34" s="50">
        <f t="shared" si="1"/>
        <v>3859.2152696748576</v>
      </c>
      <c r="J34" s="56"/>
    </row>
    <row r="35" spans="1:10" x14ac:dyDescent="0.25">
      <c r="A35" s="48" t="s">
        <v>21</v>
      </c>
      <c r="B35" s="49">
        <v>197.51</v>
      </c>
      <c r="C35" s="50">
        <v>617.42999999999995</v>
      </c>
      <c r="D35" s="57">
        <v>16.188790000000001</v>
      </c>
      <c r="E35" s="51">
        <f t="shared" si="0"/>
        <v>0.3198905139044102</v>
      </c>
      <c r="F35" s="50">
        <f t="shared" si="1"/>
        <v>3813.9354454533036</v>
      </c>
      <c r="J35" s="56"/>
    </row>
    <row r="36" spans="1:10" x14ac:dyDescent="0.25">
      <c r="A36" s="48" t="s">
        <v>22</v>
      </c>
      <c r="B36" s="49">
        <v>21789.09</v>
      </c>
      <c r="C36" s="50">
        <v>33168.26</v>
      </c>
      <c r="D36" s="57">
        <v>124.42373000000001</v>
      </c>
      <c r="E36" s="51">
        <f t="shared" si="0"/>
        <v>0.65692592858353138</v>
      </c>
      <c r="F36" s="50">
        <f t="shared" si="1"/>
        <v>26657.503355670175</v>
      </c>
      <c r="J36" s="56"/>
    </row>
    <row r="37" spans="1:10" x14ac:dyDescent="0.25">
      <c r="A37" s="48" t="s">
        <v>23</v>
      </c>
      <c r="B37" s="49">
        <v>31.464923500000001</v>
      </c>
      <c r="C37" s="50">
        <v>187.70097879999997</v>
      </c>
      <c r="D37" s="57">
        <v>16.842220000000001</v>
      </c>
      <c r="E37" s="51">
        <f t="shared" si="0"/>
        <v>0.16763324145222841</v>
      </c>
      <c r="F37" s="50">
        <f t="shared" si="1"/>
        <v>1114.4669693187714</v>
      </c>
      <c r="J37" s="56"/>
    </row>
    <row r="38" spans="1:10" x14ac:dyDescent="0.25">
      <c r="A38" s="48" t="s">
        <v>24</v>
      </c>
      <c r="B38" s="49">
        <v>1916.02</v>
      </c>
      <c r="C38" s="50">
        <v>3195.4</v>
      </c>
      <c r="D38" s="57">
        <v>31.244579999999999</v>
      </c>
      <c r="E38" s="51">
        <f t="shared" si="0"/>
        <v>0.59961820116417353</v>
      </c>
      <c r="F38" s="50">
        <f t="shared" si="1"/>
        <v>10227.05378020764</v>
      </c>
      <c r="J38" s="56"/>
    </row>
    <row r="39" spans="1:10" x14ac:dyDescent="0.25">
      <c r="A39" s="48" t="s">
        <v>25</v>
      </c>
      <c r="B39" s="49">
        <v>101.31</v>
      </c>
      <c r="C39" s="50">
        <v>304</v>
      </c>
      <c r="D39" s="57">
        <v>10.104329999999999</v>
      </c>
      <c r="E39" s="51">
        <f t="shared" si="0"/>
        <v>0.33325657894736843</v>
      </c>
      <c r="F39" s="50">
        <f t="shared" si="1"/>
        <v>3008.6111597701188</v>
      </c>
      <c r="J39" s="56"/>
    </row>
    <row r="40" spans="1:10" x14ac:dyDescent="0.25">
      <c r="A40" s="48" t="s">
        <v>26</v>
      </c>
      <c r="B40" s="49">
        <v>36.693004328000001</v>
      </c>
      <c r="C40" s="50">
        <v>150.61129699999998</v>
      </c>
      <c r="D40" s="57">
        <v>10.73427</v>
      </c>
      <c r="E40" s="51">
        <f t="shared" si="0"/>
        <v>0.2436271717917681</v>
      </c>
      <c r="F40" s="50">
        <f t="shared" si="1"/>
        <v>1403.0883981863692</v>
      </c>
      <c r="J40" s="56"/>
    </row>
    <row r="41" spans="1:10" x14ac:dyDescent="0.25">
      <c r="A41" s="48" t="s">
        <v>27</v>
      </c>
      <c r="B41" s="49">
        <v>921.41589999999997</v>
      </c>
      <c r="C41" s="50">
        <v>3299.9575</v>
      </c>
      <c r="D41" s="57">
        <v>44.677970000000002</v>
      </c>
      <c r="E41" s="51">
        <f t="shared" si="0"/>
        <v>0.2792205354159864</v>
      </c>
      <c r="F41" s="50">
        <f t="shared" si="1"/>
        <v>7386.0954291343132</v>
      </c>
      <c r="J41" s="56"/>
    </row>
    <row r="42" spans="1:10" x14ac:dyDescent="0.25">
      <c r="A42" s="48" t="s">
        <v>135</v>
      </c>
      <c r="B42" s="49">
        <v>211.28399999999999</v>
      </c>
      <c r="C42" s="50">
        <v>867.71999999999991</v>
      </c>
      <c r="D42" s="57">
        <v>7.436910000000001</v>
      </c>
      <c r="E42" s="51">
        <f t="shared" si="0"/>
        <v>0.24349329276725212</v>
      </c>
      <c r="F42" s="50">
        <f t="shared" si="1"/>
        <v>11667.749105475254</v>
      </c>
      <c r="J42" s="56"/>
    </row>
    <row r="43" spans="1:10" x14ac:dyDescent="0.25">
      <c r="A43" s="52" t="s">
        <v>136</v>
      </c>
      <c r="B43" s="53">
        <v>10088.301176649744</v>
      </c>
      <c r="C43" s="54">
        <v>14815.395020812182</v>
      </c>
      <c r="D43" s="58">
        <v>44.348269999999999</v>
      </c>
      <c r="E43" s="55">
        <f>B43/C43</f>
        <v>0.68093366140275224</v>
      </c>
      <c r="F43" s="54">
        <v>33406.928885415786</v>
      </c>
      <c r="H43">
        <v>10088.301176649744</v>
      </c>
      <c r="J43" s="56"/>
    </row>
    <row r="44" spans="1:10" x14ac:dyDescent="0.25">
      <c r="A44" s="52" t="s">
        <v>137</v>
      </c>
      <c r="B44" s="53">
        <v>95490.326399999991</v>
      </c>
      <c r="C44" s="54">
        <v>143933</v>
      </c>
      <c r="D44" s="58">
        <v>85.504049999999992</v>
      </c>
      <c r="E44" s="55">
        <f>B44/C44</f>
        <v>0.66343594867056188</v>
      </c>
      <c r="F44" s="54">
        <v>156133.16655760753</v>
      </c>
      <c r="H44">
        <v>95490.326399999991</v>
      </c>
      <c r="J44" s="56"/>
    </row>
    <row r="45" spans="1:10" x14ac:dyDescent="0.25">
      <c r="A45" s="116" t="s">
        <v>29</v>
      </c>
      <c r="B45" s="117">
        <v>19464</v>
      </c>
      <c r="C45" s="118">
        <v>42806</v>
      </c>
      <c r="D45" s="120">
        <v>87</v>
      </c>
      <c r="E45" s="119">
        <f>B45/C45</f>
        <v>0.45470261178339483</v>
      </c>
    </row>
    <row r="47" spans="1:10" x14ac:dyDescent="0.25">
      <c r="A47" s="2" t="s">
        <v>219</v>
      </c>
    </row>
    <row r="48" spans="1:10" x14ac:dyDescent="0.25">
      <c r="D48" s="2" t="s">
        <v>209</v>
      </c>
    </row>
    <row r="49" spans="1:9" ht="120" x14ac:dyDescent="0.25">
      <c r="A49" s="90" t="s">
        <v>94</v>
      </c>
      <c r="B49" s="90" t="s">
        <v>210</v>
      </c>
      <c r="C49" s="90" t="s">
        <v>211</v>
      </c>
      <c r="D49" s="90" t="s">
        <v>212</v>
      </c>
      <c r="E49" s="90" t="s">
        <v>213</v>
      </c>
      <c r="F49" s="90" t="s">
        <v>214</v>
      </c>
      <c r="G49" s="90" t="s">
        <v>215</v>
      </c>
      <c r="H49" s="90" t="s">
        <v>216</v>
      </c>
      <c r="I49" s="90" t="s">
        <v>217</v>
      </c>
    </row>
    <row r="50" spans="1:9" x14ac:dyDescent="0.25">
      <c r="A50" s="84" t="s">
        <v>22</v>
      </c>
      <c r="B50" s="84">
        <v>3</v>
      </c>
      <c r="C50" s="84" t="s">
        <v>200</v>
      </c>
      <c r="D50" s="25">
        <v>13</v>
      </c>
      <c r="E50" s="25">
        <v>8</v>
      </c>
      <c r="F50" s="28">
        <f t="shared" ref="F50:F68" si="2">D50+(E50/12)</f>
        <v>13.666666666666666</v>
      </c>
      <c r="G50" s="25">
        <v>4</v>
      </c>
      <c r="H50" s="85">
        <v>15</v>
      </c>
      <c r="I50" s="28">
        <v>1.25</v>
      </c>
    </row>
    <row r="51" spans="1:9" x14ac:dyDescent="0.25">
      <c r="A51" s="84" t="s">
        <v>16</v>
      </c>
      <c r="B51" s="84">
        <v>2</v>
      </c>
      <c r="C51" s="84" t="s">
        <v>200</v>
      </c>
      <c r="D51" s="25">
        <v>7</v>
      </c>
      <c r="E51" s="25">
        <v>4</v>
      </c>
      <c r="F51" s="28">
        <f t="shared" si="2"/>
        <v>7.333333333333333</v>
      </c>
      <c r="G51" s="25">
        <v>4</v>
      </c>
      <c r="H51" s="85">
        <v>15</v>
      </c>
      <c r="I51" s="28">
        <v>1.25</v>
      </c>
    </row>
    <row r="52" spans="1:9" x14ac:dyDescent="0.25">
      <c r="A52" s="84" t="s">
        <v>8</v>
      </c>
      <c r="B52" s="84">
        <v>3</v>
      </c>
      <c r="C52" s="84" t="s">
        <v>200</v>
      </c>
      <c r="D52" s="25">
        <v>5</v>
      </c>
      <c r="E52" s="25">
        <v>6</v>
      </c>
      <c r="F52" s="28">
        <f t="shared" si="2"/>
        <v>5.5</v>
      </c>
      <c r="G52" s="25">
        <v>4</v>
      </c>
      <c r="H52" s="85">
        <v>15</v>
      </c>
      <c r="I52" s="28">
        <v>1.25</v>
      </c>
    </row>
    <row r="53" spans="1:9" x14ac:dyDescent="0.25">
      <c r="A53" s="84" t="s">
        <v>24</v>
      </c>
      <c r="B53" s="84">
        <v>3</v>
      </c>
      <c r="C53" s="84" t="s">
        <v>199</v>
      </c>
      <c r="D53" s="25">
        <v>4</v>
      </c>
      <c r="E53" s="25">
        <v>1</v>
      </c>
      <c r="F53" s="28">
        <f t="shared" si="2"/>
        <v>4.083333333333333</v>
      </c>
      <c r="G53" s="25">
        <v>4</v>
      </c>
      <c r="H53" s="85">
        <v>15</v>
      </c>
      <c r="I53" s="28">
        <v>1.25</v>
      </c>
    </row>
    <row r="54" spans="1:9" x14ac:dyDescent="0.25">
      <c r="A54" s="84" t="s">
        <v>13</v>
      </c>
      <c r="B54" s="84">
        <v>2</v>
      </c>
      <c r="C54" s="84" t="s">
        <v>199</v>
      </c>
      <c r="D54" s="25">
        <v>3</v>
      </c>
      <c r="E54" s="25">
        <v>11</v>
      </c>
      <c r="F54" s="28">
        <f t="shared" si="2"/>
        <v>3.9166666666666665</v>
      </c>
      <c r="G54" s="25">
        <v>5</v>
      </c>
      <c r="H54" s="85">
        <v>12</v>
      </c>
      <c r="I54" s="28">
        <v>1</v>
      </c>
    </row>
    <row r="55" spans="1:9" x14ac:dyDescent="0.25">
      <c r="A55" s="84" t="s">
        <v>19</v>
      </c>
      <c r="B55" s="84">
        <v>2</v>
      </c>
      <c r="C55" s="84" t="s">
        <v>199</v>
      </c>
      <c r="D55" s="25">
        <v>3</v>
      </c>
      <c r="E55" s="25">
        <v>5</v>
      </c>
      <c r="F55" s="28">
        <f t="shared" si="2"/>
        <v>3.4166666666666665</v>
      </c>
      <c r="G55" s="25">
        <v>2</v>
      </c>
      <c r="H55" s="85">
        <v>30</v>
      </c>
      <c r="I55" s="28">
        <v>2.5</v>
      </c>
    </row>
    <row r="56" spans="1:9" x14ac:dyDescent="0.25">
      <c r="A56" s="84" t="s">
        <v>11</v>
      </c>
      <c r="B56" s="84">
        <v>2</v>
      </c>
      <c r="C56" s="84" t="s">
        <v>198</v>
      </c>
      <c r="D56" s="25">
        <v>3</v>
      </c>
      <c r="E56" s="25">
        <v>0</v>
      </c>
      <c r="F56" s="28">
        <f t="shared" si="2"/>
        <v>3</v>
      </c>
      <c r="G56" s="25">
        <v>3</v>
      </c>
      <c r="H56" s="85">
        <v>20</v>
      </c>
      <c r="I56" s="28">
        <v>1.6666666666666667</v>
      </c>
    </row>
    <row r="57" spans="1:9" x14ac:dyDescent="0.25">
      <c r="A57" s="84" t="s">
        <v>21</v>
      </c>
      <c r="B57" s="84">
        <v>2</v>
      </c>
      <c r="C57" s="84" t="s">
        <v>199</v>
      </c>
      <c r="D57" s="25">
        <v>2</v>
      </c>
      <c r="E57" s="25">
        <v>9</v>
      </c>
      <c r="F57" s="28">
        <f t="shared" si="2"/>
        <v>2.75</v>
      </c>
      <c r="G57" s="25">
        <v>7</v>
      </c>
      <c r="H57" s="85">
        <v>8.5714285714285712</v>
      </c>
      <c r="I57" s="28">
        <v>0.7142857142857143</v>
      </c>
    </row>
    <row r="58" spans="1:9" x14ac:dyDescent="0.25">
      <c r="A58" s="84" t="s">
        <v>15</v>
      </c>
      <c r="B58" s="84">
        <v>3</v>
      </c>
      <c r="C58" s="84" t="s">
        <v>200</v>
      </c>
      <c r="D58" s="85">
        <v>2.6666666666666665</v>
      </c>
      <c r="E58" s="25"/>
      <c r="F58" s="28">
        <f t="shared" si="2"/>
        <v>2.6666666666666665</v>
      </c>
      <c r="G58" s="25">
        <v>1.4</v>
      </c>
      <c r="H58" s="85">
        <v>42.857142857142861</v>
      </c>
      <c r="I58" s="28">
        <v>3.5714285714285716</v>
      </c>
    </row>
    <row r="59" spans="1:9" x14ac:dyDescent="0.25">
      <c r="A59" s="84" t="s">
        <v>27</v>
      </c>
      <c r="B59" s="84">
        <v>3</v>
      </c>
      <c r="C59" s="84" t="s">
        <v>199</v>
      </c>
      <c r="D59" s="25">
        <v>2</v>
      </c>
      <c r="E59" s="25">
        <v>5</v>
      </c>
      <c r="F59" s="28">
        <f t="shared" si="2"/>
        <v>2.4166666666666665</v>
      </c>
      <c r="G59" s="25">
        <v>4</v>
      </c>
      <c r="H59" s="85">
        <v>15</v>
      </c>
      <c r="I59" s="28">
        <v>1.25</v>
      </c>
    </row>
    <row r="60" spans="1:9" x14ac:dyDescent="0.25">
      <c r="A60" s="84" t="s">
        <v>10</v>
      </c>
      <c r="B60" s="84">
        <v>1</v>
      </c>
      <c r="C60" s="84" t="s">
        <v>199</v>
      </c>
      <c r="D60" s="25">
        <v>1</v>
      </c>
      <c r="E60" s="25">
        <v>9</v>
      </c>
      <c r="F60" s="28">
        <f t="shared" si="2"/>
        <v>1.75</v>
      </c>
      <c r="G60" s="25">
        <v>5</v>
      </c>
      <c r="H60" s="85">
        <v>12</v>
      </c>
      <c r="I60" s="28">
        <v>1</v>
      </c>
    </row>
    <row r="61" spans="1:9" x14ac:dyDescent="0.25">
      <c r="A61" s="84" t="s">
        <v>26</v>
      </c>
      <c r="B61" s="84">
        <v>1</v>
      </c>
      <c r="C61" s="84" t="s">
        <v>199</v>
      </c>
      <c r="D61" s="25">
        <v>1</v>
      </c>
      <c r="E61" s="25">
        <v>1</v>
      </c>
      <c r="F61" s="28">
        <f t="shared" si="2"/>
        <v>1.0833333333333333</v>
      </c>
      <c r="G61" s="25">
        <v>2</v>
      </c>
      <c r="H61" s="85">
        <v>30</v>
      </c>
      <c r="I61" s="28">
        <v>2.5</v>
      </c>
    </row>
    <row r="62" spans="1:9" x14ac:dyDescent="0.25">
      <c r="A62" s="84" t="s">
        <v>18</v>
      </c>
      <c r="B62" s="84">
        <v>1</v>
      </c>
      <c r="C62" s="84" t="s">
        <v>199</v>
      </c>
      <c r="D62" s="25">
        <v>0</v>
      </c>
      <c r="E62" s="25">
        <v>8</v>
      </c>
      <c r="F62" s="28">
        <f t="shared" si="2"/>
        <v>0.66666666666666663</v>
      </c>
      <c r="G62" s="25">
        <v>4</v>
      </c>
      <c r="H62" s="85">
        <v>15</v>
      </c>
      <c r="I62" s="28">
        <v>1.25</v>
      </c>
    </row>
    <row r="63" spans="1:9" x14ac:dyDescent="0.25">
      <c r="A63" s="84" t="s">
        <v>17</v>
      </c>
      <c r="B63" s="84">
        <v>2</v>
      </c>
      <c r="C63" s="84" t="s">
        <v>199</v>
      </c>
      <c r="D63" s="25">
        <v>0</v>
      </c>
      <c r="E63" s="25">
        <v>7</v>
      </c>
      <c r="F63" s="28">
        <f t="shared" si="2"/>
        <v>0.58333333333333337</v>
      </c>
      <c r="G63" s="25">
        <v>7</v>
      </c>
      <c r="H63" s="85">
        <v>8.5714285714285712</v>
      </c>
      <c r="I63" s="28">
        <v>0.7142857142857143</v>
      </c>
    </row>
    <row r="64" spans="1:9" x14ac:dyDescent="0.25">
      <c r="A64" s="84" t="s">
        <v>25</v>
      </c>
      <c r="B64" s="84">
        <v>1</v>
      </c>
      <c r="C64" s="84" t="s">
        <v>199</v>
      </c>
      <c r="D64" s="25">
        <v>0</v>
      </c>
      <c r="E64" s="25">
        <v>7</v>
      </c>
      <c r="F64" s="28">
        <f t="shared" si="2"/>
        <v>0.58333333333333337</v>
      </c>
      <c r="G64" s="25">
        <v>9</v>
      </c>
      <c r="H64" s="85">
        <v>6.666666666666667</v>
      </c>
      <c r="I64" s="28">
        <v>0.55555555555555558</v>
      </c>
    </row>
    <row r="65" spans="1:9" x14ac:dyDescent="0.25">
      <c r="A65" s="84" t="s">
        <v>9</v>
      </c>
      <c r="B65" s="84">
        <v>3</v>
      </c>
      <c r="C65" s="84" t="s">
        <v>200</v>
      </c>
      <c r="D65" s="25">
        <v>0</v>
      </c>
      <c r="E65" s="25">
        <v>6</v>
      </c>
      <c r="F65" s="28">
        <f t="shared" si="2"/>
        <v>0.5</v>
      </c>
      <c r="G65" s="25">
        <v>7</v>
      </c>
      <c r="H65" s="85">
        <v>8.5714285714285712</v>
      </c>
      <c r="I65" s="28">
        <v>0.7142857142857143</v>
      </c>
    </row>
    <row r="66" spans="1:9" x14ac:dyDescent="0.25">
      <c r="A66" s="84" t="s">
        <v>23</v>
      </c>
      <c r="B66" s="84">
        <v>2</v>
      </c>
      <c r="C66" s="84" t="s">
        <v>199</v>
      </c>
      <c r="D66" s="25">
        <v>0</v>
      </c>
      <c r="E66" s="25">
        <v>6</v>
      </c>
      <c r="F66" s="28">
        <f t="shared" si="2"/>
        <v>0.5</v>
      </c>
      <c r="G66" s="25">
        <v>5</v>
      </c>
      <c r="H66" s="85">
        <v>12</v>
      </c>
      <c r="I66" s="28">
        <v>1</v>
      </c>
    </row>
    <row r="67" spans="1:9" x14ac:dyDescent="0.25">
      <c r="A67" s="84" t="s">
        <v>12</v>
      </c>
      <c r="B67" s="84">
        <v>3</v>
      </c>
      <c r="C67" s="84" t="s">
        <v>198</v>
      </c>
      <c r="D67" s="25">
        <v>0</v>
      </c>
      <c r="E67" s="25">
        <v>0</v>
      </c>
      <c r="F67" s="28">
        <f t="shared" si="2"/>
        <v>0</v>
      </c>
      <c r="G67" s="25">
        <v>6</v>
      </c>
      <c r="H67" s="85">
        <v>10</v>
      </c>
      <c r="I67" s="28">
        <v>0.83333333333333337</v>
      </c>
    </row>
    <row r="68" spans="1:9" x14ac:dyDescent="0.25">
      <c r="A68" s="84" t="s">
        <v>135</v>
      </c>
      <c r="B68" s="84">
        <v>2</v>
      </c>
      <c r="C68" s="84" t="s">
        <v>198</v>
      </c>
      <c r="D68" s="25">
        <v>0</v>
      </c>
      <c r="E68" s="25">
        <v>0</v>
      </c>
      <c r="F68" s="28">
        <f t="shared" si="2"/>
        <v>0</v>
      </c>
      <c r="G68" s="25">
        <v>6</v>
      </c>
      <c r="H68" s="25">
        <f>(5/G68)*12</f>
        <v>10</v>
      </c>
      <c r="I68" s="28">
        <f>H68/12</f>
        <v>0.83333333333333337</v>
      </c>
    </row>
    <row r="69" spans="1:9" x14ac:dyDescent="0.25">
      <c r="A69" s="84" t="s">
        <v>218</v>
      </c>
      <c r="B69" s="84">
        <v>1</v>
      </c>
      <c r="C69" s="84" t="s">
        <v>198</v>
      </c>
      <c r="D69" s="25" t="s">
        <v>142</v>
      </c>
      <c r="E69" s="25" t="s">
        <v>142</v>
      </c>
      <c r="F69" s="28"/>
      <c r="G69" s="25">
        <v>5</v>
      </c>
      <c r="H69" s="85">
        <v>12</v>
      </c>
      <c r="I69" s="28">
        <v>1</v>
      </c>
    </row>
    <row r="70" spans="1:9" x14ac:dyDescent="0.25">
      <c r="A70" s="84" t="s">
        <v>20</v>
      </c>
      <c r="B70" s="84">
        <v>1</v>
      </c>
      <c r="C70" s="84" t="s">
        <v>199</v>
      </c>
      <c r="D70" s="25" t="s">
        <v>142</v>
      </c>
      <c r="E70" s="25" t="s">
        <v>142</v>
      </c>
      <c r="F70" s="28"/>
      <c r="G70" s="25">
        <v>3</v>
      </c>
      <c r="H70" s="85">
        <v>20</v>
      </c>
      <c r="I70" s="28">
        <v>1.6666666666666667</v>
      </c>
    </row>
  </sheetData>
  <mergeCells count="1">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05"/>
  <sheetViews>
    <sheetView zoomScale="70" zoomScaleNormal="70" workbookViewId="0">
      <selection activeCell="K51" sqref="K51"/>
    </sheetView>
  </sheetViews>
  <sheetFormatPr defaultRowHeight="15" x14ac:dyDescent="0.25"/>
  <cols>
    <col min="1" max="1" width="36" bestFit="1" customWidth="1"/>
    <col min="2" max="4" width="33.140625" customWidth="1"/>
    <col min="5" max="5" width="16.28515625" customWidth="1"/>
  </cols>
  <sheetData>
    <row r="1" spans="1:4" ht="23.25" x14ac:dyDescent="0.35">
      <c r="A1" s="36" t="s">
        <v>138</v>
      </c>
    </row>
    <row r="3" spans="1:4" ht="15.75" x14ac:dyDescent="0.25">
      <c r="A3" s="63" t="s">
        <v>143</v>
      </c>
    </row>
    <row r="4" spans="1:4" x14ac:dyDescent="0.25">
      <c r="A4" s="60" t="s">
        <v>94</v>
      </c>
      <c r="B4" s="60" t="s">
        <v>139</v>
      </c>
      <c r="C4" s="60" t="s">
        <v>140</v>
      </c>
      <c r="D4" s="60" t="s">
        <v>141</v>
      </c>
    </row>
    <row r="5" spans="1:4" x14ac:dyDescent="0.25">
      <c r="A5" s="61" t="s">
        <v>28</v>
      </c>
      <c r="B5" s="62">
        <v>0.72</v>
      </c>
      <c r="C5" s="62">
        <v>-5.0000000000000044E-2</v>
      </c>
      <c r="D5" s="62">
        <v>4.9999999999999933E-2</v>
      </c>
    </row>
    <row r="6" spans="1:4" x14ac:dyDescent="0.25">
      <c r="A6" s="61" t="s">
        <v>19</v>
      </c>
      <c r="B6" s="62">
        <v>0.69</v>
      </c>
      <c r="C6" s="62">
        <v>-0.14000000000000001</v>
      </c>
      <c r="D6" s="62">
        <v>9.9999999999998979E-3</v>
      </c>
    </row>
    <row r="7" spans="1:4" x14ac:dyDescent="0.25">
      <c r="A7" s="61" t="s">
        <v>21</v>
      </c>
      <c r="B7" s="62">
        <v>0.63</v>
      </c>
      <c r="C7" s="62">
        <v>-7.999999999999996E-2</v>
      </c>
      <c r="D7" s="62">
        <v>-7.999999999999996E-2</v>
      </c>
    </row>
    <row r="8" spans="1:4" x14ac:dyDescent="0.25">
      <c r="A8" s="61" t="s">
        <v>12</v>
      </c>
      <c r="B8" s="62">
        <v>0.6</v>
      </c>
      <c r="C8" s="62" t="s">
        <v>142</v>
      </c>
      <c r="D8" s="62">
        <v>-0.14000000000000001</v>
      </c>
    </row>
    <row r="9" spans="1:4" x14ac:dyDescent="0.25">
      <c r="A9" s="61" t="s">
        <v>15</v>
      </c>
      <c r="B9" s="62">
        <v>0.57999999999999996</v>
      </c>
      <c r="C9" s="62">
        <v>-8.0000000000000071E-2</v>
      </c>
      <c r="D9" s="62">
        <v>-7.0000000000000062E-2</v>
      </c>
    </row>
    <row r="10" spans="1:4" x14ac:dyDescent="0.25">
      <c r="A10" s="61" t="s">
        <v>25</v>
      </c>
      <c r="B10" s="62">
        <v>0.57999999999999996</v>
      </c>
      <c r="C10" s="62">
        <v>-0.10000000000000009</v>
      </c>
      <c r="D10" s="62">
        <v>-9.000000000000008E-2</v>
      </c>
    </row>
    <row r="11" spans="1:4" x14ac:dyDescent="0.25">
      <c r="A11" s="61" t="s">
        <v>10</v>
      </c>
      <c r="B11" s="62">
        <v>0.56999999999999995</v>
      </c>
      <c r="C11" s="62">
        <v>-7.0000000000000062E-2</v>
      </c>
      <c r="D11" s="62">
        <v>0</v>
      </c>
    </row>
    <row r="12" spans="1:4" x14ac:dyDescent="0.25">
      <c r="A12" s="61" t="s">
        <v>17</v>
      </c>
      <c r="B12" s="62">
        <v>0.56000000000000005</v>
      </c>
      <c r="C12" s="62">
        <v>-0.12999999999999989</v>
      </c>
      <c r="D12" s="62">
        <v>-9.9999999999999978E-2</v>
      </c>
    </row>
    <row r="13" spans="1:4" x14ac:dyDescent="0.25">
      <c r="A13" s="61" t="s">
        <v>14</v>
      </c>
      <c r="B13" s="62">
        <v>0.55000000000000004</v>
      </c>
      <c r="C13" s="62">
        <v>-6.9999999999999951E-2</v>
      </c>
      <c r="D13" s="62">
        <v>-6.9999999999999951E-2</v>
      </c>
    </row>
    <row r="14" spans="1:4" x14ac:dyDescent="0.25">
      <c r="A14" s="61" t="s">
        <v>24</v>
      </c>
      <c r="B14" s="62">
        <v>0.53</v>
      </c>
      <c r="C14" s="62">
        <v>-7.999999999999996E-2</v>
      </c>
      <c r="D14" s="62">
        <v>-1.0000000000000009E-2</v>
      </c>
    </row>
    <row r="15" spans="1:4" x14ac:dyDescent="0.25">
      <c r="A15" s="61" t="s">
        <v>9</v>
      </c>
      <c r="B15" s="62">
        <v>0.49</v>
      </c>
      <c r="C15" s="62">
        <v>-4.0000000000000036E-2</v>
      </c>
      <c r="D15" s="62">
        <v>-6.0000000000000053E-2</v>
      </c>
    </row>
    <row r="16" spans="1:4" x14ac:dyDescent="0.25">
      <c r="A16" s="61" t="s">
        <v>13</v>
      </c>
      <c r="B16" s="62">
        <v>0.48</v>
      </c>
      <c r="C16" s="62">
        <v>-0.26</v>
      </c>
      <c r="D16" s="62">
        <v>-0.14000000000000001</v>
      </c>
    </row>
    <row r="17" spans="1:10" x14ac:dyDescent="0.25">
      <c r="A17" s="61" t="s">
        <v>20</v>
      </c>
      <c r="B17" s="62">
        <v>0.47</v>
      </c>
      <c r="C17" s="62">
        <v>-9.000000000000008E-2</v>
      </c>
      <c r="D17" s="62">
        <v>-6.0000000000000053E-2</v>
      </c>
    </row>
    <row r="18" spans="1:10" x14ac:dyDescent="0.25">
      <c r="A18" s="61" t="s">
        <v>23</v>
      </c>
      <c r="B18" s="62">
        <v>0.47</v>
      </c>
      <c r="C18" s="62">
        <v>-5.0000000000000044E-2</v>
      </c>
      <c r="D18" s="62">
        <v>-5.0000000000000044E-2</v>
      </c>
    </row>
    <row r="19" spans="1:10" x14ac:dyDescent="0.25">
      <c r="A19" s="61" t="s">
        <v>8</v>
      </c>
      <c r="B19" s="62">
        <v>0.46</v>
      </c>
      <c r="C19" s="62">
        <v>-0.23999999999999994</v>
      </c>
      <c r="D19" s="62">
        <v>-0.22999999999999993</v>
      </c>
    </row>
    <row r="20" spans="1:10" x14ac:dyDescent="0.25">
      <c r="A20" s="61" t="s">
        <v>11</v>
      </c>
      <c r="B20" s="62">
        <v>0.45</v>
      </c>
      <c r="C20" s="62">
        <v>2.0000000000000018E-2</v>
      </c>
      <c r="D20" s="62">
        <v>-0.12999999999999995</v>
      </c>
    </row>
    <row r="21" spans="1:10" x14ac:dyDescent="0.25">
      <c r="A21" s="61" t="s">
        <v>16</v>
      </c>
      <c r="B21" s="62">
        <v>0.45</v>
      </c>
      <c r="C21" s="62">
        <v>-8.0000000000000016E-2</v>
      </c>
      <c r="D21" s="62">
        <v>-8.0000000000000016E-2</v>
      </c>
    </row>
    <row r="22" spans="1:10" x14ac:dyDescent="0.25">
      <c r="A22" s="61" t="s">
        <v>22</v>
      </c>
      <c r="B22" s="62">
        <v>0.45</v>
      </c>
      <c r="C22" s="62">
        <v>-0.06</v>
      </c>
      <c r="D22" s="62">
        <v>-0.10000000000000003</v>
      </c>
    </row>
    <row r="23" spans="1:10" x14ac:dyDescent="0.25">
      <c r="A23" s="61" t="s">
        <v>18</v>
      </c>
      <c r="B23" s="62">
        <v>0.41</v>
      </c>
      <c r="C23" s="62">
        <v>-0.13000000000000006</v>
      </c>
      <c r="D23" s="62">
        <v>-0.11000000000000004</v>
      </c>
    </row>
    <row r="24" spans="1:10" x14ac:dyDescent="0.25">
      <c r="A24" s="61" t="s">
        <v>27</v>
      </c>
      <c r="B24" s="62">
        <v>0.4</v>
      </c>
      <c r="C24" s="62">
        <v>-0.29999999999999993</v>
      </c>
      <c r="D24" s="62">
        <v>-0.24</v>
      </c>
    </row>
    <row r="25" spans="1:10" x14ac:dyDescent="0.25">
      <c r="A25" s="61" t="s">
        <v>26</v>
      </c>
      <c r="B25" s="62">
        <v>0.38</v>
      </c>
      <c r="C25" s="62">
        <v>-0.27</v>
      </c>
      <c r="D25" s="62">
        <v>-0.26</v>
      </c>
    </row>
    <row r="27" spans="1:10" ht="15.75" x14ac:dyDescent="0.25">
      <c r="A27" s="63" t="s">
        <v>144</v>
      </c>
    </row>
    <row r="28" spans="1:10" x14ac:dyDescent="0.25">
      <c r="A28" s="64" t="s">
        <v>94</v>
      </c>
      <c r="B28" s="64" t="s">
        <v>145</v>
      </c>
      <c r="C28" s="64" t="s">
        <v>146</v>
      </c>
      <c r="D28" s="64"/>
      <c r="E28" s="64" t="s">
        <v>147</v>
      </c>
      <c r="F28" s="64" t="s">
        <v>148</v>
      </c>
      <c r="G28" s="64" t="s">
        <v>149</v>
      </c>
      <c r="H28" s="64" t="s">
        <v>150</v>
      </c>
      <c r="I28" s="112" t="s">
        <v>428</v>
      </c>
      <c r="J28" s="112" t="s">
        <v>500</v>
      </c>
    </row>
    <row r="29" spans="1:10" x14ac:dyDescent="0.25">
      <c r="A29" s="25" t="s">
        <v>8</v>
      </c>
      <c r="B29" s="65">
        <v>0.5</v>
      </c>
      <c r="C29" s="65" t="s">
        <v>151</v>
      </c>
      <c r="D29" s="25" t="s">
        <v>152</v>
      </c>
      <c r="E29" s="25">
        <v>97</v>
      </c>
      <c r="F29" s="25">
        <v>192</v>
      </c>
      <c r="G29" s="66">
        <f>IFERROR(E29/F29,"ER")</f>
        <v>0.50520833333333337</v>
      </c>
      <c r="H29" s="67">
        <f t="shared" ref="H29:H48" si="0">IFERROR(G29-B29,"ER")</f>
        <v>5.2083333333333703E-3</v>
      </c>
    </row>
    <row r="30" spans="1:10" x14ac:dyDescent="0.25">
      <c r="A30" s="25" t="s">
        <v>9</v>
      </c>
      <c r="B30" s="65">
        <v>0.5</v>
      </c>
      <c r="C30" s="65"/>
      <c r="D30" s="25" t="s">
        <v>152</v>
      </c>
      <c r="E30" s="25">
        <v>100</v>
      </c>
      <c r="F30" s="25">
        <v>198</v>
      </c>
      <c r="G30" s="66">
        <f t="shared" ref="G30:G53" si="1">IFERROR(E30/F30,"ER")</f>
        <v>0.50505050505050508</v>
      </c>
      <c r="H30" s="67">
        <f t="shared" si="0"/>
        <v>5.050505050505083E-3</v>
      </c>
    </row>
    <row r="31" spans="1:10" x14ac:dyDescent="0.25">
      <c r="A31" s="25" t="s">
        <v>11</v>
      </c>
      <c r="B31" s="68">
        <v>0.5</v>
      </c>
      <c r="C31" s="65" t="s">
        <v>153</v>
      </c>
      <c r="D31" s="25" t="s">
        <v>152</v>
      </c>
      <c r="E31" s="25">
        <v>37</v>
      </c>
      <c r="F31" s="25">
        <v>67</v>
      </c>
      <c r="G31" s="66">
        <f t="shared" si="1"/>
        <v>0.55223880597014929</v>
      </c>
      <c r="H31" s="67">
        <f t="shared" si="0"/>
        <v>5.2238805970149294E-2</v>
      </c>
    </row>
    <row r="32" spans="1:10" x14ac:dyDescent="0.25">
      <c r="A32" s="25" t="s">
        <v>12</v>
      </c>
      <c r="B32" s="65">
        <v>0.33</v>
      </c>
      <c r="C32" s="65"/>
      <c r="D32" s="25" t="s">
        <v>152</v>
      </c>
      <c r="E32" s="25">
        <v>12</v>
      </c>
      <c r="F32" s="25">
        <v>35</v>
      </c>
      <c r="G32" s="66">
        <f t="shared" si="1"/>
        <v>0.34285714285714286</v>
      </c>
      <c r="H32" s="67">
        <f t="shared" si="0"/>
        <v>1.2857142857142845E-2</v>
      </c>
      <c r="J32">
        <v>11</v>
      </c>
    </row>
    <row r="33" spans="1:9" x14ac:dyDescent="0.25">
      <c r="A33" s="69" t="s">
        <v>13</v>
      </c>
      <c r="B33" s="68">
        <v>0.33</v>
      </c>
      <c r="C33" s="65"/>
      <c r="D33" s="25" t="s">
        <v>152</v>
      </c>
      <c r="E33" s="25"/>
      <c r="F33" s="25"/>
      <c r="G33" s="66" t="str">
        <f t="shared" si="1"/>
        <v>ER</v>
      </c>
      <c r="H33" s="67" t="str">
        <f t="shared" si="0"/>
        <v>ER</v>
      </c>
    </row>
    <row r="34" spans="1:9" x14ac:dyDescent="0.25">
      <c r="A34" s="25" t="s">
        <v>14</v>
      </c>
      <c r="B34" s="65">
        <v>0.33</v>
      </c>
      <c r="C34" s="65"/>
      <c r="D34" s="25" t="s">
        <v>152</v>
      </c>
      <c r="E34" s="25">
        <v>27</v>
      </c>
      <c r="F34" s="25">
        <v>60</v>
      </c>
      <c r="G34" s="66">
        <f t="shared" si="1"/>
        <v>0.45</v>
      </c>
      <c r="H34" s="67">
        <f t="shared" si="0"/>
        <v>0.12</v>
      </c>
    </row>
    <row r="35" spans="1:9" x14ac:dyDescent="0.25">
      <c r="A35" s="70" t="s">
        <v>154</v>
      </c>
      <c r="B35" s="68">
        <v>0.5</v>
      </c>
      <c r="C35" s="65" t="s">
        <v>155</v>
      </c>
      <c r="D35" s="25" t="s">
        <v>152</v>
      </c>
      <c r="E35" s="25">
        <f>SUM(E51:E53)</f>
        <v>142</v>
      </c>
      <c r="F35" s="25">
        <f>SUM(F51:F53)</f>
        <v>280</v>
      </c>
      <c r="G35" s="66">
        <f t="shared" si="1"/>
        <v>0.50714285714285712</v>
      </c>
      <c r="H35" s="67">
        <f t="shared" si="0"/>
        <v>7.1428571428571175E-3</v>
      </c>
    </row>
    <row r="36" spans="1:9" x14ac:dyDescent="0.25">
      <c r="A36" s="25" t="s">
        <v>16</v>
      </c>
      <c r="B36" s="65">
        <v>0.5</v>
      </c>
      <c r="C36" s="65"/>
      <c r="D36" s="25" t="s">
        <v>152</v>
      </c>
      <c r="E36" s="25">
        <v>77</v>
      </c>
      <c r="F36" s="25">
        <v>150</v>
      </c>
      <c r="G36" s="66">
        <f t="shared" si="1"/>
        <v>0.51333333333333331</v>
      </c>
      <c r="H36" s="67">
        <f t="shared" si="0"/>
        <v>1.3333333333333308E-2</v>
      </c>
    </row>
    <row r="37" spans="1:9" x14ac:dyDescent="0.25">
      <c r="A37" s="25" t="s">
        <v>17</v>
      </c>
      <c r="B37" s="68">
        <v>0.33</v>
      </c>
      <c r="C37" s="65" t="s">
        <v>156</v>
      </c>
      <c r="D37" s="25" t="s">
        <v>152</v>
      </c>
      <c r="E37" s="71">
        <v>33</v>
      </c>
      <c r="F37" s="25">
        <v>91</v>
      </c>
      <c r="G37" s="66">
        <f t="shared" si="1"/>
        <v>0.36263736263736263</v>
      </c>
      <c r="H37" s="67">
        <f t="shared" si="0"/>
        <v>3.263736263736261E-2</v>
      </c>
    </row>
    <row r="38" spans="1:9" x14ac:dyDescent="0.25">
      <c r="A38" s="25" t="s">
        <v>18</v>
      </c>
      <c r="B38" s="65">
        <v>0.33</v>
      </c>
      <c r="C38" s="65"/>
      <c r="D38" s="25" t="s">
        <v>152</v>
      </c>
      <c r="E38" s="25">
        <v>40</v>
      </c>
      <c r="F38" s="25">
        <v>110</v>
      </c>
      <c r="G38" s="66">
        <f t="shared" si="1"/>
        <v>0.36363636363636365</v>
      </c>
      <c r="H38" s="67">
        <f t="shared" si="0"/>
        <v>3.3636363636363631E-2</v>
      </c>
    </row>
    <row r="39" spans="1:9" x14ac:dyDescent="0.25">
      <c r="A39" s="25" t="s">
        <v>19</v>
      </c>
      <c r="B39" s="68">
        <v>0.33</v>
      </c>
      <c r="C39" s="72" t="s">
        <v>157</v>
      </c>
      <c r="D39" s="25" t="s">
        <v>152</v>
      </c>
      <c r="E39" s="71">
        <v>67</v>
      </c>
      <c r="F39" s="25">
        <v>144</v>
      </c>
      <c r="G39" s="66">
        <f t="shared" si="1"/>
        <v>0.46527777777777779</v>
      </c>
      <c r="H39" s="67">
        <f t="shared" si="0"/>
        <v>0.13527777777777777</v>
      </c>
      <c r="I39">
        <v>55</v>
      </c>
    </row>
    <row r="40" spans="1:9" x14ac:dyDescent="0.25">
      <c r="A40" s="25" t="s">
        <v>20</v>
      </c>
      <c r="B40" s="65">
        <v>0.33</v>
      </c>
      <c r="C40" s="65"/>
      <c r="D40" s="25" t="s">
        <v>152</v>
      </c>
      <c r="E40" s="25">
        <v>40</v>
      </c>
      <c r="F40" s="25">
        <v>110</v>
      </c>
      <c r="G40" s="66">
        <f t="shared" si="1"/>
        <v>0.36363636363636365</v>
      </c>
      <c r="H40" s="67">
        <f t="shared" si="0"/>
        <v>3.3636363636363631E-2</v>
      </c>
    </row>
    <row r="41" spans="1:9" x14ac:dyDescent="0.25">
      <c r="A41" s="25" t="s">
        <v>21</v>
      </c>
      <c r="B41" s="65">
        <v>0.33</v>
      </c>
      <c r="C41" s="65"/>
      <c r="D41" s="25" t="s">
        <v>152</v>
      </c>
      <c r="E41" s="25">
        <v>31</v>
      </c>
      <c r="F41" s="25">
        <v>75</v>
      </c>
      <c r="G41" s="66">
        <f t="shared" si="1"/>
        <v>0.41333333333333333</v>
      </c>
      <c r="H41" s="67">
        <f t="shared" si="0"/>
        <v>8.3333333333333315E-2</v>
      </c>
    </row>
    <row r="42" spans="1:9" x14ac:dyDescent="0.25">
      <c r="A42" s="25" t="s">
        <v>22</v>
      </c>
      <c r="B42" s="65">
        <v>0.5</v>
      </c>
      <c r="C42" s="65"/>
      <c r="D42" s="25" t="s">
        <v>152</v>
      </c>
      <c r="E42" s="25">
        <v>119</v>
      </c>
      <c r="F42" s="25">
        <v>227</v>
      </c>
      <c r="G42" s="66">
        <f t="shared" si="1"/>
        <v>0.52422907488986781</v>
      </c>
      <c r="H42" s="67">
        <f t="shared" si="0"/>
        <v>2.4229074889867808E-2</v>
      </c>
    </row>
    <row r="43" spans="1:9" x14ac:dyDescent="0.25">
      <c r="A43" s="25" t="s">
        <v>23</v>
      </c>
      <c r="B43" s="65">
        <v>0.5</v>
      </c>
      <c r="C43" s="65"/>
      <c r="D43" s="25" t="s">
        <v>152</v>
      </c>
      <c r="E43" s="25">
        <v>36</v>
      </c>
      <c r="F43" s="25">
        <v>72</v>
      </c>
      <c r="G43" s="66">
        <f t="shared" si="1"/>
        <v>0.5</v>
      </c>
      <c r="H43" s="67">
        <f t="shared" si="0"/>
        <v>0</v>
      </c>
    </row>
    <row r="44" spans="1:9" x14ac:dyDescent="0.25">
      <c r="A44" s="69" t="s">
        <v>24</v>
      </c>
      <c r="B44" s="65">
        <v>0.5</v>
      </c>
      <c r="C44" s="65"/>
      <c r="D44" s="25" t="s">
        <v>152</v>
      </c>
      <c r="E44" s="25"/>
      <c r="F44" s="25"/>
      <c r="G44" s="66" t="str">
        <f t="shared" si="1"/>
        <v>ER</v>
      </c>
      <c r="H44" s="67" t="str">
        <f t="shared" si="0"/>
        <v>ER</v>
      </c>
    </row>
    <row r="45" spans="1:9" x14ac:dyDescent="0.25">
      <c r="A45" s="69" t="s">
        <v>25</v>
      </c>
      <c r="B45" s="65">
        <v>0.33</v>
      </c>
      <c r="C45" s="65"/>
      <c r="D45" s="25" t="s">
        <v>152</v>
      </c>
      <c r="E45" s="25"/>
      <c r="F45" s="25"/>
      <c r="G45" s="66" t="str">
        <f t="shared" si="1"/>
        <v>ER</v>
      </c>
      <c r="H45" s="67" t="str">
        <f t="shared" si="0"/>
        <v>ER</v>
      </c>
    </row>
    <row r="46" spans="1:9" x14ac:dyDescent="0.25">
      <c r="A46" s="69" t="s">
        <v>26</v>
      </c>
      <c r="B46" s="65">
        <v>0.5</v>
      </c>
      <c r="C46" s="65"/>
      <c r="D46" s="25" t="s">
        <v>152</v>
      </c>
      <c r="E46" s="25"/>
      <c r="F46" s="25"/>
      <c r="G46" s="66" t="str">
        <f t="shared" si="1"/>
        <v>ER</v>
      </c>
      <c r="H46" s="67" t="str">
        <f t="shared" si="0"/>
        <v>ER</v>
      </c>
    </row>
    <row r="47" spans="1:9" x14ac:dyDescent="0.25">
      <c r="A47" s="25" t="s">
        <v>27</v>
      </c>
      <c r="B47" s="65">
        <v>0.5</v>
      </c>
      <c r="C47" s="65"/>
      <c r="D47" s="25" t="s">
        <v>152</v>
      </c>
      <c r="E47" s="25">
        <v>58</v>
      </c>
      <c r="F47" s="25">
        <v>116</v>
      </c>
      <c r="G47" s="66">
        <f t="shared" si="1"/>
        <v>0.5</v>
      </c>
      <c r="H47" s="67">
        <f t="shared" si="0"/>
        <v>0</v>
      </c>
    </row>
    <row r="48" spans="1:9" x14ac:dyDescent="0.25">
      <c r="A48" s="25" t="s">
        <v>28</v>
      </c>
      <c r="B48" s="68">
        <v>0.5</v>
      </c>
      <c r="C48" s="65"/>
      <c r="D48" s="25" t="s">
        <v>152</v>
      </c>
      <c r="E48" s="25">
        <v>54</v>
      </c>
      <c r="F48" s="25">
        <v>100</v>
      </c>
      <c r="G48" s="66">
        <f t="shared" si="1"/>
        <v>0.54</v>
      </c>
      <c r="H48" s="67">
        <f t="shared" si="0"/>
        <v>4.0000000000000036E-2</v>
      </c>
    </row>
    <row r="49" spans="1:11" x14ac:dyDescent="0.25">
      <c r="B49" s="73">
        <f>COUNTIF($B$2:$B$22,$B$25)</f>
        <v>0</v>
      </c>
      <c r="C49" s="22"/>
      <c r="G49" s="74"/>
      <c r="H49" s="75"/>
    </row>
    <row r="50" spans="1:11" x14ac:dyDescent="0.25">
      <c r="A50" s="2" t="s">
        <v>158</v>
      </c>
      <c r="B50" s="22"/>
      <c r="C50" s="22"/>
      <c r="G50" s="74"/>
      <c r="H50" s="75"/>
    </row>
    <row r="51" spans="1:11" x14ac:dyDescent="0.25">
      <c r="A51" s="25" t="s">
        <v>159</v>
      </c>
      <c r="B51" s="65">
        <v>0.33</v>
      </c>
      <c r="C51" s="65"/>
      <c r="D51" s="25" t="s">
        <v>152</v>
      </c>
      <c r="E51" s="25">
        <v>52</v>
      </c>
      <c r="F51" s="25">
        <v>113</v>
      </c>
      <c r="G51" s="66">
        <f t="shared" si="1"/>
        <v>0.46017699115044247</v>
      </c>
      <c r="H51" s="67">
        <f>IFERROR(G51-B51,"ER")</f>
        <v>0.13017699115044246</v>
      </c>
      <c r="J51">
        <f>SUM(E51:E53)</f>
        <v>142</v>
      </c>
      <c r="K51">
        <f>SUM(F51:F53)</f>
        <v>280</v>
      </c>
    </row>
    <row r="52" spans="1:11" x14ac:dyDescent="0.25">
      <c r="A52" s="25" t="s">
        <v>160</v>
      </c>
      <c r="B52" s="65">
        <v>0.33</v>
      </c>
      <c r="C52" s="65"/>
      <c r="D52" s="25" t="s">
        <v>152</v>
      </c>
      <c r="E52" s="25">
        <v>36</v>
      </c>
      <c r="F52" s="25">
        <v>62</v>
      </c>
      <c r="G52" s="66">
        <f t="shared" si="1"/>
        <v>0.58064516129032262</v>
      </c>
      <c r="H52" s="67">
        <f>IFERROR(G52-B52,"ER")</f>
        <v>0.2506451612903226</v>
      </c>
      <c r="K52" s="22">
        <f>J51/K51</f>
        <v>0.50714285714285712</v>
      </c>
    </row>
    <row r="53" spans="1:11" x14ac:dyDescent="0.25">
      <c r="A53" s="25" t="s">
        <v>161</v>
      </c>
      <c r="B53" s="65">
        <v>0.33</v>
      </c>
      <c r="C53" s="65"/>
      <c r="D53" s="25" t="s">
        <v>152</v>
      </c>
      <c r="E53" s="25">
        <v>54</v>
      </c>
      <c r="F53" s="25">
        <v>105</v>
      </c>
      <c r="G53" s="66">
        <f t="shared" si="1"/>
        <v>0.51428571428571423</v>
      </c>
      <c r="H53" s="67">
        <f>IFERROR(G53-B53,"ER")</f>
        <v>0.18428571428571422</v>
      </c>
    </row>
    <row r="55" spans="1:11" ht="21" x14ac:dyDescent="0.35">
      <c r="A55" s="113" t="s">
        <v>183</v>
      </c>
      <c r="B55" s="25"/>
      <c r="C55" s="25" t="s">
        <v>501</v>
      </c>
      <c r="D55" s="25"/>
    </row>
    <row r="56" spans="1:11" x14ac:dyDescent="0.25">
      <c r="A56" s="25" t="s">
        <v>11</v>
      </c>
      <c r="B56" s="25" t="s">
        <v>170</v>
      </c>
      <c r="C56" s="114">
        <f t="shared" ref="C56:C72" si="2">VLOOKUP($A56,$A$29:$H$48,7,FALSE)</f>
        <v>0.55223880597014929</v>
      </c>
      <c r="D56" s="114">
        <f t="shared" ref="D56:D72" si="3">VLOOKUP($A56,$A$29:$H$48,8,FALSE)</f>
        <v>5.2238805970149294E-2</v>
      </c>
      <c r="F56" t="s">
        <v>505</v>
      </c>
      <c r="G56" s="22">
        <v>0.5</v>
      </c>
      <c r="H56" s="22"/>
    </row>
    <row r="57" spans="1:11" x14ac:dyDescent="0.25">
      <c r="A57" s="25" t="s">
        <v>28</v>
      </c>
      <c r="B57" s="25" t="s">
        <v>171</v>
      </c>
      <c r="C57" s="114">
        <f t="shared" si="2"/>
        <v>0.54</v>
      </c>
      <c r="D57" s="114">
        <f t="shared" si="3"/>
        <v>4.0000000000000036E-2</v>
      </c>
      <c r="F57" t="s">
        <v>518</v>
      </c>
      <c r="G57" s="22">
        <v>0.5</v>
      </c>
      <c r="H57" s="22"/>
    </row>
    <row r="58" spans="1:11" x14ac:dyDescent="0.25">
      <c r="A58" s="25" t="s">
        <v>22</v>
      </c>
      <c r="B58" s="25" t="s">
        <v>172</v>
      </c>
      <c r="C58" s="114">
        <f t="shared" si="2"/>
        <v>0.52422907488986781</v>
      </c>
      <c r="D58" s="114">
        <f t="shared" si="3"/>
        <v>2.4229074889867808E-2</v>
      </c>
      <c r="F58" t="s">
        <v>515</v>
      </c>
      <c r="G58" s="22">
        <v>0.5</v>
      </c>
      <c r="H58" s="22"/>
    </row>
    <row r="59" spans="1:11" x14ac:dyDescent="0.25">
      <c r="A59" s="25" t="s">
        <v>16</v>
      </c>
      <c r="B59" s="25" t="s">
        <v>173</v>
      </c>
      <c r="C59" s="114">
        <f t="shared" si="2"/>
        <v>0.51333333333333331</v>
      </c>
      <c r="D59" s="114">
        <f t="shared" si="3"/>
        <v>1.3333333333333308E-2</v>
      </c>
      <c r="F59" t="s">
        <v>509</v>
      </c>
      <c r="G59" s="22">
        <v>0.5</v>
      </c>
      <c r="H59" s="22"/>
    </row>
    <row r="60" spans="1:11" x14ac:dyDescent="0.25">
      <c r="A60" s="25" t="s">
        <v>154</v>
      </c>
      <c r="B60" s="25" t="s">
        <v>174</v>
      </c>
      <c r="C60" s="114">
        <f t="shared" si="2"/>
        <v>0.50714285714285712</v>
      </c>
      <c r="D60" s="114">
        <f t="shared" si="3"/>
        <v>7.1428571428571175E-3</v>
      </c>
      <c r="F60" t="s">
        <v>508</v>
      </c>
      <c r="G60" s="22">
        <v>0.5</v>
      </c>
      <c r="H60" s="22"/>
    </row>
    <row r="61" spans="1:11" x14ac:dyDescent="0.25">
      <c r="A61" s="25" t="s">
        <v>8</v>
      </c>
      <c r="B61" s="25" t="s">
        <v>175</v>
      </c>
      <c r="C61" s="114">
        <f t="shared" si="2"/>
        <v>0.50520833333333337</v>
      </c>
      <c r="D61" s="114">
        <f t="shared" si="3"/>
        <v>5.2083333333333703E-3</v>
      </c>
      <c r="F61" t="s">
        <v>502</v>
      </c>
      <c r="G61" s="22">
        <v>0.5</v>
      </c>
      <c r="H61" s="22"/>
    </row>
    <row r="62" spans="1:11" x14ac:dyDescent="0.25">
      <c r="A62" s="25" t="s">
        <v>9</v>
      </c>
      <c r="B62" s="25" t="s">
        <v>176</v>
      </c>
      <c r="C62" s="114">
        <f t="shared" si="2"/>
        <v>0.50505050505050508</v>
      </c>
      <c r="D62" s="114">
        <f t="shared" si="3"/>
        <v>5.050505050505083E-3</v>
      </c>
      <c r="F62" t="s">
        <v>503</v>
      </c>
      <c r="G62" s="22">
        <v>0.5</v>
      </c>
      <c r="H62" s="22"/>
    </row>
    <row r="63" spans="1:11" x14ac:dyDescent="0.25">
      <c r="A63" s="25" t="s">
        <v>23</v>
      </c>
      <c r="B63" s="25" t="s">
        <v>177</v>
      </c>
      <c r="C63" s="114">
        <f t="shared" si="2"/>
        <v>0.5</v>
      </c>
      <c r="D63" s="114">
        <f t="shared" si="3"/>
        <v>0</v>
      </c>
      <c r="F63" t="s">
        <v>516</v>
      </c>
      <c r="G63" s="22">
        <v>0.5</v>
      </c>
      <c r="H63" s="22"/>
    </row>
    <row r="64" spans="1:11" x14ac:dyDescent="0.25">
      <c r="A64" s="25" t="s">
        <v>27</v>
      </c>
      <c r="B64" s="25" t="s">
        <v>178</v>
      </c>
      <c r="C64" s="114">
        <f t="shared" si="2"/>
        <v>0.5</v>
      </c>
      <c r="D64" s="114">
        <f t="shared" si="3"/>
        <v>0</v>
      </c>
      <c r="F64" t="s">
        <v>517</v>
      </c>
      <c r="G64" s="22">
        <v>0.5</v>
      </c>
      <c r="H64" s="22"/>
    </row>
    <row r="65" spans="1:9" x14ac:dyDescent="0.25">
      <c r="A65" s="25" t="s">
        <v>14</v>
      </c>
      <c r="B65" s="25" t="s">
        <v>162</v>
      </c>
      <c r="C65" s="114">
        <f t="shared" si="2"/>
        <v>0.45</v>
      </c>
      <c r="D65" s="114">
        <f t="shared" si="3"/>
        <v>0.12</v>
      </c>
      <c r="F65" t="s">
        <v>507</v>
      </c>
      <c r="G65" s="22">
        <v>0.33</v>
      </c>
      <c r="H65" s="22"/>
    </row>
    <row r="66" spans="1:9" x14ac:dyDescent="0.25">
      <c r="A66" s="25" t="s">
        <v>10</v>
      </c>
      <c r="B66" s="25" t="s">
        <v>163</v>
      </c>
      <c r="C66" s="114" t="e">
        <f t="shared" si="2"/>
        <v>#N/A</v>
      </c>
      <c r="D66" s="114" t="e">
        <f t="shared" si="3"/>
        <v>#N/A</v>
      </c>
      <c r="F66" t="s">
        <v>504</v>
      </c>
      <c r="G66" s="22">
        <v>0.33</v>
      </c>
      <c r="H66" s="22"/>
    </row>
    <row r="67" spans="1:9" x14ac:dyDescent="0.25">
      <c r="A67" s="25" t="s">
        <v>19</v>
      </c>
      <c r="B67" s="25" t="s">
        <v>164</v>
      </c>
      <c r="C67" s="114">
        <f t="shared" si="2"/>
        <v>0.46527777777777779</v>
      </c>
      <c r="D67" s="114">
        <f t="shared" si="3"/>
        <v>0.13527777777777777</v>
      </c>
      <c r="F67" t="s">
        <v>512</v>
      </c>
      <c r="G67" s="22">
        <v>0.33</v>
      </c>
      <c r="H67" s="22"/>
    </row>
    <row r="68" spans="1:9" x14ac:dyDescent="0.25">
      <c r="A68" s="25" t="s">
        <v>21</v>
      </c>
      <c r="B68" s="25" t="s">
        <v>165</v>
      </c>
      <c r="C68" s="114">
        <f t="shared" si="2"/>
        <v>0.41333333333333333</v>
      </c>
      <c r="D68" s="114">
        <f t="shared" si="3"/>
        <v>8.3333333333333315E-2</v>
      </c>
      <c r="F68" t="s">
        <v>514</v>
      </c>
      <c r="G68" s="22">
        <v>0.33</v>
      </c>
      <c r="H68" s="22"/>
    </row>
    <row r="69" spans="1:9" x14ac:dyDescent="0.25">
      <c r="A69" s="25" t="s">
        <v>18</v>
      </c>
      <c r="B69" s="25" t="s">
        <v>166</v>
      </c>
      <c r="C69" s="114">
        <f t="shared" si="2"/>
        <v>0.36363636363636365</v>
      </c>
      <c r="D69" s="114">
        <f t="shared" si="3"/>
        <v>3.3636363636363631E-2</v>
      </c>
      <c r="F69" t="s">
        <v>511</v>
      </c>
      <c r="G69" s="22">
        <v>0.33</v>
      </c>
      <c r="H69" s="22"/>
      <c r="I69" s="123">
        <f>AVERAGE(C67:C72)</f>
        <v>0.38522972397972399</v>
      </c>
    </row>
    <row r="70" spans="1:9" x14ac:dyDescent="0.25">
      <c r="A70" s="25" t="s">
        <v>20</v>
      </c>
      <c r="B70" s="25" t="s">
        <v>167</v>
      </c>
      <c r="C70" s="114">
        <f t="shared" si="2"/>
        <v>0.36363636363636365</v>
      </c>
      <c r="D70" s="114">
        <f t="shared" si="3"/>
        <v>3.3636363636363631E-2</v>
      </c>
      <c r="F70" t="s">
        <v>513</v>
      </c>
      <c r="G70" s="22">
        <v>0.33</v>
      </c>
      <c r="H70" s="22"/>
    </row>
    <row r="71" spans="1:9" x14ac:dyDescent="0.25">
      <c r="A71" s="25" t="s">
        <v>17</v>
      </c>
      <c r="B71" s="25" t="s">
        <v>168</v>
      </c>
      <c r="C71" s="114">
        <f t="shared" si="2"/>
        <v>0.36263736263736263</v>
      </c>
      <c r="D71" s="114">
        <f t="shared" si="3"/>
        <v>3.263736263736261E-2</v>
      </c>
      <c r="F71" t="s">
        <v>510</v>
      </c>
      <c r="G71" s="22">
        <v>0.33</v>
      </c>
      <c r="H71" s="22"/>
    </row>
    <row r="72" spans="1:9" x14ac:dyDescent="0.25">
      <c r="A72" s="25" t="s">
        <v>12</v>
      </c>
      <c r="B72" s="25" t="s">
        <v>169</v>
      </c>
      <c r="C72" s="114">
        <f t="shared" si="2"/>
        <v>0.34285714285714286</v>
      </c>
      <c r="D72" s="114">
        <f t="shared" si="3"/>
        <v>1.2857142857142845E-2</v>
      </c>
      <c r="F72" t="s">
        <v>506</v>
      </c>
      <c r="G72" s="22">
        <v>0.33</v>
      </c>
      <c r="H72" s="22"/>
    </row>
    <row r="73" spans="1:9" x14ac:dyDescent="0.25">
      <c r="C73" s="34"/>
      <c r="G73" s="22"/>
      <c r="H73" s="22"/>
    </row>
    <row r="74" spans="1:9" x14ac:dyDescent="0.25">
      <c r="A74" t="s">
        <v>13</v>
      </c>
      <c r="B74" t="s">
        <v>179</v>
      </c>
      <c r="C74" s="34" t="str">
        <f>VLOOKUP($A74,$A$29:$H$48,8,FALSE)</f>
        <v>ER</v>
      </c>
      <c r="G74" s="22"/>
      <c r="H74" s="22"/>
    </row>
    <row r="75" spans="1:9" x14ac:dyDescent="0.25">
      <c r="A75" t="s">
        <v>24</v>
      </c>
      <c r="B75" t="s">
        <v>180</v>
      </c>
      <c r="C75" s="34" t="str">
        <f>VLOOKUP($A75,$A$29:$H$48,8,FALSE)</f>
        <v>ER</v>
      </c>
      <c r="G75" s="22"/>
      <c r="H75" s="22"/>
    </row>
    <row r="76" spans="1:9" x14ac:dyDescent="0.25">
      <c r="A76" t="s">
        <v>25</v>
      </c>
      <c r="B76" t="s">
        <v>181</v>
      </c>
      <c r="C76" s="34" t="str">
        <f>VLOOKUP($A76,$A$29:$H$48,8,FALSE)</f>
        <v>ER</v>
      </c>
      <c r="G76" s="22"/>
      <c r="H76" s="22"/>
    </row>
    <row r="77" spans="1:9" x14ac:dyDescent="0.25">
      <c r="A77" t="s">
        <v>26</v>
      </c>
      <c r="B77" t="s">
        <v>182</v>
      </c>
      <c r="C77" s="34" t="str">
        <f>VLOOKUP($A77,$A$29:$H$48,8,FALSE)</f>
        <v>ER</v>
      </c>
      <c r="G77" s="22"/>
      <c r="H77" s="22"/>
    </row>
    <row r="80" spans="1:9" ht="18.75" x14ac:dyDescent="0.3">
      <c r="A80" s="93" t="s">
        <v>220</v>
      </c>
    </row>
    <row r="81" spans="1:7" ht="15.75" thickBot="1" x14ac:dyDescent="0.3"/>
    <row r="82" spans="1:7" ht="15.75" thickBot="1" x14ac:dyDescent="0.3">
      <c r="C82" s="140" t="s">
        <v>221</v>
      </c>
      <c r="D82" s="141"/>
      <c r="E82" s="142"/>
      <c r="F82" s="141" t="s">
        <v>222</v>
      </c>
      <c r="G82" s="142"/>
    </row>
    <row r="83" spans="1:7" x14ac:dyDescent="0.25">
      <c r="A83" s="143" t="s">
        <v>31</v>
      </c>
      <c r="B83" s="145" t="s">
        <v>223</v>
      </c>
      <c r="C83" s="143" t="s">
        <v>224</v>
      </c>
      <c r="D83" s="143" t="s">
        <v>225</v>
      </c>
      <c r="E83" s="143" t="s">
        <v>226</v>
      </c>
      <c r="F83" s="94" t="s">
        <v>227</v>
      </c>
      <c r="G83" s="94" t="s">
        <v>228</v>
      </c>
    </row>
    <row r="84" spans="1:7" ht="15.75" thickBot="1" x14ac:dyDescent="0.3">
      <c r="A84" s="144"/>
      <c r="B84" s="146"/>
      <c r="C84" s="144"/>
      <c r="D84" s="144"/>
      <c r="E84" s="144"/>
      <c r="F84" s="95" t="s">
        <v>229</v>
      </c>
      <c r="G84" s="95" t="s">
        <v>229</v>
      </c>
    </row>
    <row r="85" spans="1:7" ht="15.75" thickBot="1" x14ac:dyDescent="0.3">
      <c r="A85" s="96" t="s">
        <v>10</v>
      </c>
      <c r="B85" s="115">
        <v>1.7982180000000001</v>
      </c>
      <c r="C85" s="97" t="s">
        <v>230</v>
      </c>
      <c r="D85" s="97">
        <v>5</v>
      </c>
      <c r="E85" s="98">
        <v>0.3</v>
      </c>
      <c r="F85" s="99">
        <v>2.5</v>
      </c>
      <c r="G85" s="97">
        <v>8.3000000000000007</v>
      </c>
    </row>
    <row r="86" spans="1:7" ht="15.75" thickBot="1" x14ac:dyDescent="0.3">
      <c r="A86" s="96" t="s">
        <v>14</v>
      </c>
      <c r="B86" s="115">
        <v>0.56957800000000003</v>
      </c>
      <c r="C86" s="97" t="s">
        <v>230</v>
      </c>
      <c r="D86" s="97">
        <v>5</v>
      </c>
      <c r="E86" s="98">
        <v>0.1</v>
      </c>
      <c r="F86" s="97">
        <v>7.5</v>
      </c>
      <c r="G86" s="97">
        <v>8.3000000000000007</v>
      </c>
    </row>
    <row r="87" spans="1:7" ht="15.75" thickBot="1" x14ac:dyDescent="0.3">
      <c r="A87" s="96" t="s">
        <v>18</v>
      </c>
      <c r="B87" s="115">
        <v>2.7653479999999995</v>
      </c>
      <c r="C87" s="97" t="s">
        <v>230</v>
      </c>
      <c r="D87" s="97">
        <v>5</v>
      </c>
      <c r="E87" s="98">
        <v>0.2</v>
      </c>
      <c r="F87" s="97">
        <v>7.5</v>
      </c>
      <c r="G87" s="97">
        <v>8.3000000000000007</v>
      </c>
    </row>
    <row r="88" spans="1:7" ht="15.75" thickBot="1" x14ac:dyDescent="0.3">
      <c r="A88" s="96" t="s">
        <v>20</v>
      </c>
      <c r="B88" s="115">
        <v>2.8710499999999999</v>
      </c>
      <c r="C88" s="97" t="s">
        <v>230</v>
      </c>
      <c r="D88" s="97">
        <v>5</v>
      </c>
      <c r="E88" s="98">
        <v>0.2</v>
      </c>
      <c r="F88" s="97">
        <v>7.5</v>
      </c>
      <c r="G88" s="97">
        <v>8.3000000000000007</v>
      </c>
    </row>
    <row r="89" spans="1:7" ht="15.75" thickBot="1" x14ac:dyDescent="0.3">
      <c r="A89" s="96" t="s">
        <v>25</v>
      </c>
      <c r="B89" s="115">
        <v>1.0104329999999999</v>
      </c>
      <c r="C89" s="97" t="s">
        <v>230</v>
      </c>
      <c r="D89" s="97">
        <v>5</v>
      </c>
      <c r="E89" s="98">
        <v>0.3</v>
      </c>
      <c r="F89" s="99">
        <v>2.5</v>
      </c>
      <c r="G89" s="97">
        <v>8.3000000000000007</v>
      </c>
    </row>
    <row r="90" spans="1:7" ht="15.75" thickBot="1" x14ac:dyDescent="0.3">
      <c r="A90" s="96" t="s">
        <v>26</v>
      </c>
      <c r="B90" s="115">
        <v>1.0734269999999999</v>
      </c>
      <c r="C90" s="97" t="s">
        <v>230</v>
      </c>
      <c r="D90" s="97">
        <v>5</v>
      </c>
      <c r="E90" s="98">
        <v>0.3</v>
      </c>
      <c r="F90" s="97">
        <v>7.5</v>
      </c>
      <c r="G90" s="97">
        <v>6.7</v>
      </c>
    </row>
    <row r="91" spans="1:7" ht="15.75" thickBot="1" x14ac:dyDescent="0.3">
      <c r="A91" s="96" t="s">
        <v>11</v>
      </c>
      <c r="B91" s="115">
        <v>0.84340199999999999</v>
      </c>
      <c r="C91" s="100" t="s">
        <v>231</v>
      </c>
      <c r="D91" s="97">
        <v>5</v>
      </c>
      <c r="E91" s="98">
        <v>0.1</v>
      </c>
      <c r="F91" s="100">
        <v>5</v>
      </c>
      <c r="G91" s="99">
        <v>1.7</v>
      </c>
    </row>
    <row r="92" spans="1:7" ht="15.75" thickBot="1" x14ac:dyDescent="0.3">
      <c r="A92" s="96" t="s">
        <v>13</v>
      </c>
      <c r="B92" s="115">
        <v>4.6467320000000001</v>
      </c>
      <c r="C92" s="100" t="s">
        <v>231</v>
      </c>
      <c r="D92" s="97">
        <v>5</v>
      </c>
      <c r="E92" s="98">
        <v>0.3</v>
      </c>
      <c r="F92" s="97">
        <v>7.5</v>
      </c>
      <c r="G92" s="99">
        <v>0</v>
      </c>
    </row>
    <row r="93" spans="1:7" ht="15.75" thickBot="1" x14ac:dyDescent="0.3">
      <c r="A93" s="96" t="s">
        <v>16</v>
      </c>
      <c r="B93" s="115">
        <v>6.7317900000000002</v>
      </c>
      <c r="C93" s="100" t="s">
        <v>231</v>
      </c>
      <c r="D93" s="97">
        <v>5</v>
      </c>
      <c r="E93" s="98">
        <v>0.1</v>
      </c>
      <c r="F93" s="97">
        <v>7.5</v>
      </c>
      <c r="G93" s="99">
        <v>0</v>
      </c>
    </row>
    <row r="94" spans="1:7" ht="15.75" thickBot="1" x14ac:dyDescent="0.3">
      <c r="A94" s="96" t="s">
        <v>17</v>
      </c>
      <c r="B94" s="115">
        <v>3.046163</v>
      </c>
      <c r="C94" s="100" t="s">
        <v>231</v>
      </c>
      <c r="D94" s="97">
        <v>5</v>
      </c>
      <c r="E94" s="98">
        <v>0.2</v>
      </c>
      <c r="F94" s="97">
        <v>7.5</v>
      </c>
      <c r="G94" s="99">
        <v>0</v>
      </c>
    </row>
    <row r="95" spans="1:7" ht="15.75" thickBot="1" x14ac:dyDescent="0.3">
      <c r="A95" s="96" t="s">
        <v>19</v>
      </c>
      <c r="B95" s="115">
        <v>4.4966939999999997</v>
      </c>
      <c r="C95" s="100" t="s">
        <v>231</v>
      </c>
      <c r="D95" s="97">
        <v>5</v>
      </c>
      <c r="E95" s="101">
        <v>0.5</v>
      </c>
      <c r="F95" s="100">
        <v>5</v>
      </c>
      <c r="G95" s="97">
        <v>8.3000000000000007</v>
      </c>
    </row>
    <row r="96" spans="1:7" ht="15.75" thickBot="1" x14ac:dyDescent="0.3">
      <c r="A96" s="96" t="s">
        <v>21</v>
      </c>
      <c r="B96" s="115">
        <v>1.618879</v>
      </c>
      <c r="C96" s="100" t="s">
        <v>231</v>
      </c>
      <c r="D96" s="97">
        <v>5</v>
      </c>
      <c r="E96" s="98">
        <v>0.3</v>
      </c>
      <c r="F96" s="97">
        <v>7.5</v>
      </c>
      <c r="G96" s="99">
        <v>0</v>
      </c>
    </row>
    <row r="97" spans="1:7" ht="15.75" thickBot="1" x14ac:dyDescent="0.3">
      <c r="A97" s="96" t="s">
        <v>23</v>
      </c>
      <c r="B97" s="115">
        <v>1.6842220000000001</v>
      </c>
      <c r="C97" s="100" t="s">
        <v>231</v>
      </c>
      <c r="D97" s="97">
        <v>5</v>
      </c>
      <c r="E97" s="98">
        <v>0.4</v>
      </c>
      <c r="F97" s="97">
        <v>7.5</v>
      </c>
      <c r="G97" s="97">
        <v>10</v>
      </c>
    </row>
    <row r="98" spans="1:7" ht="15.75" thickBot="1" x14ac:dyDescent="0.3">
      <c r="A98" s="96" t="s">
        <v>28</v>
      </c>
      <c r="B98" s="115">
        <v>0.7436910000000001</v>
      </c>
      <c r="C98" s="100" t="s">
        <v>231</v>
      </c>
      <c r="D98" s="97">
        <v>5</v>
      </c>
      <c r="E98" s="98">
        <v>0.2</v>
      </c>
      <c r="F98" s="97">
        <v>10</v>
      </c>
      <c r="G98" s="100">
        <v>5</v>
      </c>
    </row>
    <row r="99" spans="1:7" ht="15.75" thickBot="1" x14ac:dyDescent="0.3">
      <c r="A99" s="96" t="s">
        <v>8</v>
      </c>
      <c r="B99" s="115">
        <v>5.5779399999999999</v>
      </c>
      <c r="C99" s="100" t="s">
        <v>231</v>
      </c>
      <c r="D99" s="102">
        <v>2.5</v>
      </c>
      <c r="E99" s="101">
        <v>0.5</v>
      </c>
      <c r="F99" s="100">
        <v>5</v>
      </c>
      <c r="G99" s="97">
        <v>8.3000000000000007</v>
      </c>
    </row>
    <row r="100" spans="1:7" ht="15.75" thickBot="1" x14ac:dyDescent="0.3">
      <c r="A100" s="96" t="s">
        <v>22</v>
      </c>
      <c r="B100" s="115">
        <v>12.442373</v>
      </c>
      <c r="C100" s="100" t="s">
        <v>231</v>
      </c>
      <c r="D100" s="102">
        <v>2.5</v>
      </c>
      <c r="E100" s="101">
        <v>0.6</v>
      </c>
      <c r="F100" s="100">
        <v>5</v>
      </c>
      <c r="G100" s="97">
        <v>8.3000000000000007</v>
      </c>
    </row>
    <row r="101" spans="1:7" ht="15.75" thickBot="1" x14ac:dyDescent="0.3">
      <c r="A101" s="96" t="s">
        <v>24</v>
      </c>
      <c r="B101" s="115">
        <v>3.1244579999999997</v>
      </c>
      <c r="C101" s="100" t="s">
        <v>231</v>
      </c>
      <c r="D101" s="102">
        <v>2.5</v>
      </c>
      <c r="E101" s="101">
        <v>0.6</v>
      </c>
      <c r="F101" s="100">
        <v>5</v>
      </c>
      <c r="G101" s="97">
        <v>8.3000000000000007</v>
      </c>
    </row>
    <row r="102" spans="1:7" ht="15.75" thickBot="1" x14ac:dyDescent="0.3">
      <c r="A102" s="96" t="s">
        <v>27</v>
      </c>
      <c r="B102" s="115">
        <v>4.467797</v>
      </c>
      <c r="C102" s="100" t="s">
        <v>231</v>
      </c>
      <c r="D102" s="102">
        <v>2.5</v>
      </c>
      <c r="E102" s="101">
        <v>0.5</v>
      </c>
      <c r="F102" s="100">
        <v>5</v>
      </c>
      <c r="G102" s="97">
        <v>8.3000000000000007</v>
      </c>
    </row>
    <row r="103" spans="1:7" ht="15.75" thickBot="1" x14ac:dyDescent="0.3">
      <c r="A103" s="96" t="s">
        <v>9</v>
      </c>
      <c r="B103" s="115">
        <v>8.4436750000000007</v>
      </c>
      <c r="C103" s="100" t="s">
        <v>231</v>
      </c>
      <c r="D103" s="102">
        <v>1</v>
      </c>
      <c r="E103" s="98">
        <v>0.3</v>
      </c>
      <c r="F103" s="100">
        <v>5</v>
      </c>
      <c r="G103" s="102">
        <v>1.7</v>
      </c>
    </row>
    <row r="104" spans="1:7" ht="15.75" thickBot="1" x14ac:dyDescent="0.3">
      <c r="A104" s="96" t="s">
        <v>12</v>
      </c>
      <c r="B104" s="115">
        <v>0.96158699999999986</v>
      </c>
      <c r="C104" s="100" t="s">
        <v>231</v>
      </c>
      <c r="D104" s="102">
        <v>1</v>
      </c>
      <c r="E104" s="98">
        <v>0.3</v>
      </c>
      <c r="F104" s="97">
        <v>7.5</v>
      </c>
      <c r="G104" s="102">
        <v>0</v>
      </c>
    </row>
    <row r="105" spans="1:7" ht="15.75" thickBot="1" x14ac:dyDescent="0.3">
      <c r="A105" s="96" t="s">
        <v>15</v>
      </c>
      <c r="B105" s="115">
        <v>11.034554999999999</v>
      </c>
      <c r="C105" s="100" t="s">
        <v>231</v>
      </c>
      <c r="D105" s="102">
        <v>1</v>
      </c>
      <c r="E105" s="98">
        <v>0.3</v>
      </c>
      <c r="F105" s="97">
        <v>7.5</v>
      </c>
      <c r="G105" s="97">
        <v>10</v>
      </c>
    </row>
  </sheetData>
  <sortState ref="A57:G73">
    <sortCondition descending="1" ref="G57:G73"/>
    <sortCondition descending="1" ref="C57:C73"/>
  </sortState>
  <mergeCells count="7">
    <mergeCell ref="C82:E82"/>
    <mergeCell ref="F82:G82"/>
    <mergeCell ref="A83:A84"/>
    <mergeCell ref="B83:B84"/>
    <mergeCell ref="C83:C84"/>
    <mergeCell ref="D83:D84"/>
    <mergeCell ref="E83:E84"/>
  </mergeCells>
  <conditionalFormatting sqref="C5:D25">
    <cfRule type="cellIs" dxfId="1" priority="2" operator="greaterThan">
      <formula>0</formula>
    </cfRule>
  </conditionalFormatting>
  <conditionalFormatting sqref="H29:H48">
    <cfRule type="cellIs" dxfId="0"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B13" sqref="B13"/>
    </sheetView>
  </sheetViews>
  <sheetFormatPr defaultRowHeight="15" x14ac:dyDescent="0.25"/>
  <cols>
    <col min="2" max="2" width="25.28515625" bestFit="1" customWidth="1"/>
  </cols>
  <sheetData>
    <row r="1" spans="1:3" x14ac:dyDescent="0.25">
      <c r="A1" t="s">
        <v>499</v>
      </c>
    </row>
    <row r="2" spans="1:3" x14ac:dyDescent="0.25">
      <c r="A2">
        <v>1</v>
      </c>
      <c r="B2" t="s">
        <v>429</v>
      </c>
      <c r="C2" t="s">
        <v>430</v>
      </c>
    </row>
    <row r="3" spans="1:3" x14ac:dyDescent="0.25">
      <c r="A3">
        <v>2</v>
      </c>
      <c r="B3" s="111" t="s">
        <v>431</v>
      </c>
      <c r="C3" t="s">
        <v>432</v>
      </c>
    </row>
    <row r="4" spans="1:3" x14ac:dyDescent="0.25">
      <c r="A4">
        <v>3</v>
      </c>
      <c r="B4" t="s">
        <v>433</v>
      </c>
      <c r="C4" t="s">
        <v>434</v>
      </c>
    </row>
    <row r="5" spans="1:3" x14ac:dyDescent="0.25">
      <c r="A5">
        <v>4</v>
      </c>
      <c r="B5" s="111" t="s">
        <v>435</v>
      </c>
      <c r="C5" t="s">
        <v>436</v>
      </c>
    </row>
    <row r="6" spans="1:3" x14ac:dyDescent="0.25">
      <c r="A6">
        <v>5</v>
      </c>
      <c r="B6" s="111" t="s">
        <v>437</v>
      </c>
      <c r="C6" t="s">
        <v>438</v>
      </c>
    </row>
    <row r="7" spans="1:3" x14ac:dyDescent="0.25">
      <c r="A7">
        <v>6</v>
      </c>
      <c r="B7" s="111" t="s">
        <v>439</v>
      </c>
      <c r="C7" t="s">
        <v>440</v>
      </c>
    </row>
    <row r="8" spans="1:3" x14ac:dyDescent="0.25">
      <c r="A8">
        <v>7</v>
      </c>
      <c r="B8" t="s">
        <v>441</v>
      </c>
      <c r="C8" t="s">
        <v>442</v>
      </c>
    </row>
    <row r="9" spans="1:3" x14ac:dyDescent="0.25">
      <c r="A9">
        <v>8</v>
      </c>
      <c r="B9" t="s">
        <v>443</v>
      </c>
      <c r="C9" t="s">
        <v>444</v>
      </c>
    </row>
    <row r="10" spans="1:3" x14ac:dyDescent="0.25">
      <c r="A10">
        <v>9</v>
      </c>
      <c r="B10" s="111" t="s">
        <v>445</v>
      </c>
      <c r="C10" t="s">
        <v>446</v>
      </c>
    </row>
    <row r="11" spans="1:3" x14ac:dyDescent="0.25">
      <c r="A11">
        <v>10</v>
      </c>
      <c r="B11" t="s">
        <v>447</v>
      </c>
      <c r="C11" t="s">
        <v>448</v>
      </c>
    </row>
    <row r="12" spans="1:3" x14ac:dyDescent="0.25">
      <c r="A12">
        <v>11</v>
      </c>
      <c r="B12" t="s">
        <v>449</v>
      </c>
      <c r="C12" t="s">
        <v>450</v>
      </c>
    </row>
    <row r="13" spans="1:3" x14ac:dyDescent="0.25">
      <c r="A13">
        <v>12</v>
      </c>
      <c r="B13" t="s">
        <v>451</v>
      </c>
      <c r="C13" t="s">
        <v>452</v>
      </c>
    </row>
    <row r="14" spans="1:3" x14ac:dyDescent="0.25">
      <c r="A14">
        <v>13</v>
      </c>
      <c r="B14" s="111" t="s">
        <v>453</v>
      </c>
      <c r="C14" t="s">
        <v>454</v>
      </c>
    </row>
    <row r="15" spans="1:3" x14ac:dyDescent="0.25">
      <c r="A15">
        <v>14</v>
      </c>
      <c r="B15" t="s">
        <v>455</v>
      </c>
      <c r="C15" t="s">
        <v>456</v>
      </c>
    </row>
    <row r="16" spans="1:3" x14ac:dyDescent="0.25">
      <c r="A16">
        <v>15</v>
      </c>
      <c r="B16" s="111" t="s">
        <v>457</v>
      </c>
      <c r="C16" t="s">
        <v>458</v>
      </c>
    </row>
    <row r="17" spans="1:3" x14ac:dyDescent="0.25">
      <c r="A17">
        <v>16</v>
      </c>
      <c r="B17" t="s">
        <v>459</v>
      </c>
      <c r="C17" t="s">
        <v>460</v>
      </c>
    </row>
    <row r="18" spans="1:3" x14ac:dyDescent="0.25">
      <c r="A18">
        <v>17</v>
      </c>
      <c r="B18" s="111" t="s">
        <v>461</v>
      </c>
      <c r="C18" t="s">
        <v>462</v>
      </c>
    </row>
    <row r="19" spans="1:3" x14ac:dyDescent="0.25">
      <c r="A19">
        <v>18</v>
      </c>
      <c r="B19" t="s">
        <v>463</v>
      </c>
      <c r="C19" t="s">
        <v>464</v>
      </c>
    </row>
    <row r="20" spans="1:3" x14ac:dyDescent="0.25">
      <c r="A20">
        <v>19</v>
      </c>
      <c r="B20" t="s">
        <v>465</v>
      </c>
      <c r="C20" t="s">
        <v>466</v>
      </c>
    </row>
    <row r="21" spans="1:3" x14ac:dyDescent="0.25">
      <c r="A21">
        <v>20</v>
      </c>
      <c r="B21" t="s">
        <v>467</v>
      </c>
      <c r="C21" t="s">
        <v>468</v>
      </c>
    </row>
    <row r="22" spans="1:3" x14ac:dyDescent="0.25">
      <c r="A22">
        <v>21</v>
      </c>
      <c r="B22" t="s">
        <v>469</v>
      </c>
      <c r="C22" t="s">
        <v>470</v>
      </c>
    </row>
    <row r="23" spans="1:3" x14ac:dyDescent="0.25">
      <c r="A23">
        <v>22</v>
      </c>
      <c r="B23" t="s">
        <v>471</v>
      </c>
      <c r="C23" t="s">
        <v>472</v>
      </c>
    </row>
    <row r="24" spans="1:3" x14ac:dyDescent="0.25">
      <c r="A24">
        <v>23</v>
      </c>
      <c r="B24" t="s">
        <v>473</v>
      </c>
      <c r="C24" t="s">
        <v>474</v>
      </c>
    </row>
    <row r="25" spans="1:3" x14ac:dyDescent="0.25">
      <c r="A25">
        <v>24</v>
      </c>
      <c r="B25" t="s">
        <v>475</v>
      </c>
      <c r="C25" t="s">
        <v>476</v>
      </c>
    </row>
    <row r="26" spans="1:3" x14ac:dyDescent="0.25">
      <c r="A26">
        <v>25</v>
      </c>
      <c r="B26" t="s">
        <v>477</v>
      </c>
      <c r="C26" t="s">
        <v>478</v>
      </c>
    </row>
    <row r="27" spans="1:3" x14ac:dyDescent="0.25">
      <c r="A27">
        <v>26</v>
      </c>
      <c r="B27" t="s">
        <v>479</v>
      </c>
      <c r="C27" t="s">
        <v>480</v>
      </c>
    </row>
    <row r="28" spans="1:3" x14ac:dyDescent="0.25">
      <c r="A28">
        <v>27</v>
      </c>
      <c r="B28" t="s">
        <v>481</v>
      </c>
      <c r="C28" t="s">
        <v>482</v>
      </c>
    </row>
    <row r="29" spans="1:3" x14ac:dyDescent="0.25">
      <c r="A29">
        <v>28</v>
      </c>
      <c r="B29" t="s">
        <v>483</v>
      </c>
      <c r="C29" t="s">
        <v>484</v>
      </c>
    </row>
    <row r="30" spans="1:3" x14ac:dyDescent="0.25">
      <c r="A30">
        <v>29</v>
      </c>
      <c r="B30" t="s">
        <v>485</v>
      </c>
      <c r="C30" t="s">
        <v>486</v>
      </c>
    </row>
    <row r="31" spans="1:3" x14ac:dyDescent="0.25">
      <c r="A31">
        <v>30</v>
      </c>
      <c r="B31" t="s">
        <v>487</v>
      </c>
      <c r="C31" t="s">
        <v>488</v>
      </c>
    </row>
    <row r="32" spans="1:3" x14ac:dyDescent="0.25">
      <c r="A32">
        <v>31</v>
      </c>
      <c r="B32" s="111" t="s">
        <v>489</v>
      </c>
      <c r="C32" t="s">
        <v>490</v>
      </c>
    </row>
    <row r="33" spans="1:3" x14ac:dyDescent="0.25">
      <c r="A33">
        <v>32</v>
      </c>
      <c r="B33" s="111" t="s">
        <v>491</v>
      </c>
      <c r="C33" t="s">
        <v>492</v>
      </c>
    </row>
    <row r="34" spans="1:3" x14ac:dyDescent="0.25">
      <c r="A34">
        <v>33</v>
      </c>
      <c r="B34" t="s">
        <v>493</v>
      </c>
      <c r="C34" t="s">
        <v>494</v>
      </c>
    </row>
    <row r="35" spans="1:3" x14ac:dyDescent="0.25">
      <c r="A35">
        <v>34</v>
      </c>
      <c r="B35" s="111" t="s">
        <v>495</v>
      </c>
      <c r="C35" t="s">
        <v>496</v>
      </c>
    </row>
    <row r="36" spans="1:3" x14ac:dyDescent="0.25">
      <c r="A36">
        <v>35</v>
      </c>
      <c r="B36" t="s">
        <v>497</v>
      </c>
      <c r="C36" t="s">
        <v>498</v>
      </c>
    </row>
  </sheetData>
  <hyperlinks>
    <hyperlink ref="C2" r:id="rId1" display="mailto:ward1-mcc-chd@nic.in"/>
    <hyperlink ref="C3" r:id="rId2" display="mailto:ward2-mcc-chd@nic.in"/>
    <hyperlink ref="C4" r:id="rId3" display="mailto:ward3-mcc-chd@nic.in"/>
    <hyperlink ref="C5" r:id="rId4" display="mailto:ward4-mcc-chd@nic.in"/>
    <hyperlink ref="C6" r:id="rId5" display="mailto:ward5-mcc-chd@nic.in"/>
    <hyperlink ref="C7" r:id="rId6" display="mailto:ward6-mcc-chd@nic.in"/>
    <hyperlink ref="C8" r:id="rId7" display="mailto:ward6-mcc-chd@nic.in"/>
    <hyperlink ref="C9" r:id="rId8" display="mailto:ward8-mcc-chd@nic.in"/>
    <hyperlink ref="C10" r:id="rId9" display="mailto:ward9-mcc-chd@nic.in"/>
    <hyperlink ref="C11" r:id="rId10" display="mailto:ward11-mcc-chd@nic.in"/>
    <hyperlink ref="C12" r:id="rId11" display="mailto:ward11-mcc-chd@nic.in"/>
    <hyperlink ref="C13" r:id="rId12" display="mailto:ward12-mcc-chd@nic.in"/>
    <hyperlink ref="C14" r:id="rId13" display="mailto:ward13-mcc-chd@nic.in"/>
    <hyperlink ref="C15" r:id="rId14" display="mailto:ward14-mcc-chd@nic.in"/>
    <hyperlink ref="C16" r:id="rId15" display="mailto:ward15-mcc-chd@nic.in"/>
    <hyperlink ref="C17" r:id="rId16" display="mailto:ward16-mcc-chd@nic.in"/>
    <hyperlink ref="C18" r:id="rId17" display="mailto:ward17-mcc-chd@nic.in"/>
    <hyperlink ref="C19" r:id="rId18" display="mailto:ward18-mcc-chd@nic.in"/>
    <hyperlink ref="C20" r:id="rId19" display="mailto:ward19-mcc-chd@nic.in"/>
    <hyperlink ref="C21" r:id="rId20" display="mailto:ward20-mcc-chd@nic.in"/>
    <hyperlink ref="C22" r:id="rId21" display="mailto:ward21-mcc-chd@nic.in"/>
    <hyperlink ref="C23" r:id="rId22" display="mailto:ward22-mcc-chd@nic.in"/>
    <hyperlink ref="C24" r:id="rId23" display="mailto:ward23-mcc-chd@nic.in"/>
    <hyperlink ref="C25" r:id="rId24" display="mailto:ward24-mcc-chd@nic.in"/>
    <hyperlink ref="C26" r:id="rId25" display="mailto:ward25-mcc-chd@nic.in"/>
    <hyperlink ref="C27" r:id="rId26" display="mailto:ward26-mcc-chd@nic.in"/>
    <hyperlink ref="C28" r:id="rId27" display="mailto:councilormcc-n1-chd@nic.in"/>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opLeftCell="A31" zoomScale="110" zoomScaleNormal="110" workbookViewId="0">
      <selection activeCell="C50" sqref="C50"/>
    </sheetView>
  </sheetViews>
  <sheetFormatPr defaultRowHeight="15" x14ac:dyDescent="0.25"/>
  <cols>
    <col min="3" max="3" width="40" bestFit="1" customWidth="1"/>
  </cols>
  <sheetData>
    <row r="1" spans="1:9" x14ac:dyDescent="0.25">
      <c r="A1" t="s">
        <v>249</v>
      </c>
      <c r="B1" t="s">
        <v>250</v>
      </c>
      <c r="C1" t="s">
        <v>251</v>
      </c>
      <c r="D1" t="s">
        <v>252</v>
      </c>
      <c r="E1" t="s">
        <v>253</v>
      </c>
      <c r="F1" t="s">
        <v>254</v>
      </c>
      <c r="G1" t="s">
        <v>255</v>
      </c>
      <c r="H1" t="s">
        <v>256</v>
      </c>
      <c r="I1" t="s">
        <v>257</v>
      </c>
    </row>
    <row r="2" spans="1:9" x14ac:dyDescent="0.25">
      <c r="A2">
        <v>1</v>
      </c>
      <c r="B2">
        <v>1</v>
      </c>
      <c r="C2" s="111" t="s">
        <v>258</v>
      </c>
      <c r="D2" t="s">
        <v>259</v>
      </c>
      <c r="E2" t="s">
        <v>260</v>
      </c>
      <c r="F2" t="s">
        <v>261</v>
      </c>
      <c r="G2">
        <v>5419</v>
      </c>
      <c r="H2">
        <v>3978</v>
      </c>
      <c r="I2">
        <v>94</v>
      </c>
    </row>
    <row r="3" spans="1:9" x14ac:dyDescent="0.25">
      <c r="A3">
        <v>2</v>
      </c>
      <c r="B3">
        <v>2</v>
      </c>
      <c r="C3" t="s">
        <v>262</v>
      </c>
      <c r="D3" t="s">
        <v>259</v>
      </c>
      <c r="E3" t="s">
        <v>263</v>
      </c>
      <c r="F3" t="s">
        <v>261</v>
      </c>
      <c r="G3">
        <v>4888</v>
      </c>
      <c r="H3">
        <v>4117</v>
      </c>
      <c r="I3">
        <v>202</v>
      </c>
    </row>
    <row r="4" spans="1:9" x14ac:dyDescent="0.25">
      <c r="A4">
        <v>3</v>
      </c>
      <c r="B4">
        <v>3</v>
      </c>
      <c r="C4" t="s">
        <v>264</v>
      </c>
      <c r="D4" t="s">
        <v>261</v>
      </c>
      <c r="E4" t="s">
        <v>265</v>
      </c>
      <c r="F4" t="s">
        <v>259</v>
      </c>
      <c r="G4">
        <v>3635</v>
      </c>
      <c r="H4">
        <v>3514</v>
      </c>
      <c r="I4">
        <v>52</v>
      </c>
    </row>
    <row r="5" spans="1:9" x14ac:dyDescent="0.25">
      <c r="A5">
        <v>4</v>
      </c>
      <c r="B5">
        <v>4</v>
      </c>
      <c r="C5" s="111" t="s">
        <v>266</v>
      </c>
      <c r="D5" t="s">
        <v>259</v>
      </c>
      <c r="E5" t="s">
        <v>267</v>
      </c>
      <c r="F5" t="s">
        <v>261</v>
      </c>
      <c r="G5">
        <v>6144</v>
      </c>
      <c r="H5">
        <v>4136</v>
      </c>
      <c r="I5">
        <v>136</v>
      </c>
    </row>
    <row r="6" spans="1:9" x14ac:dyDescent="0.25">
      <c r="A6">
        <v>5</v>
      </c>
      <c r="B6">
        <v>5</v>
      </c>
      <c r="C6" s="111" t="s">
        <v>268</v>
      </c>
      <c r="D6" t="s">
        <v>259</v>
      </c>
      <c r="E6" t="s">
        <v>269</v>
      </c>
      <c r="F6" t="s">
        <v>261</v>
      </c>
      <c r="G6">
        <v>3930</v>
      </c>
      <c r="H6">
        <v>3000</v>
      </c>
      <c r="I6">
        <v>89</v>
      </c>
    </row>
    <row r="7" spans="1:9" x14ac:dyDescent="0.25">
      <c r="A7">
        <v>6</v>
      </c>
      <c r="B7">
        <v>6</v>
      </c>
      <c r="C7" s="111" t="s">
        <v>270</v>
      </c>
      <c r="D7" t="s">
        <v>259</v>
      </c>
      <c r="E7" t="s">
        <v>271</v>
      </c>
      <c r="F7" t="s">
        <v>261</v>
      </c>
      <c r="G7">
        <v>5965</v>
      </c>
      <c r="H7">
        <v>2609</v>
      </c>
      <c r="I7">
        <v>113</v>
      </c>
    </row>
    <row r="8" spans="1:9" x14ac:dyDescent="0.25">
      <c r="A8">
        <v>7</v>
      </c>
      <c r="B8">
        <v>7</v>
      </c>
      <c r="C8" t="s">
        <v>272</v>
      </c>
      <c r="D8" t="s">
        <v>259</v>
      </c>
      <c r="E8" t="s">
        <v>273</v>
      </c>
      <c r="F8" t="s">
        <v>261</v>
      </c>
      <c r="G8">
        <v>4851</v>
      </c>
      <c r="H8">
        <v>4331</v>
      </c>
      <c r="I8">
        <v>80</v>
      </c>
    </row>
    <row r="9" spans="1:9" x14ac:dyDescent="0.25">
      <c r="A9">
        <v>8</v>
      </c>
      <c r="B9">
        <v>8</v>
      </c>
      <c r="C9" t="s">
        <v>274</v>
      </c>
      <c r="D9" t="s">
        <v>275</v>
      </c>
      <c r="E9" t="s">
        <v>276</v>
      </c>
      <c r="F9" t="s">
        <v>261</v>
      </c>
      <c r="G9">
        <v>4047</v>
      </c>
      <c r="H9">
        <v>3993</v>
      </c>
      <c r="I9">
        <v>83</v>
      </c>
    </row>
    <row r="10" spans="1:9" x14ac:dyDescent="0.25">
      <c r="A10">
        <v>9</v>
      </c>
      <c r="B10">
        <v>9</v>
      </c>
      <c r="C10" s="111" t="s">
        <v>277</v>
      </c>
      <c r="D10" t="s">
        <v>261</v>
      </c>
      <c r="E10" t="s">
        <v>278</v>
      </c>
      <c r="F10" t="s">
        <v>259</v>
      </c>
      <c r="G10">
        <v>7026</v>
      </c>
      <c r="H10">
        <v>2128</v>
      </c>
      <c r="I10">
        <v>106</v>
      </c>
    </row>
    <row r="11" spans="1:9" x14ac:dyDescent="0.25">
      <c r="A11">
        <v>10</v>
      </c>
      <c r="B11">
        <v>10</v>
      </c>
      <c r="C11" t="s">
        <v>279</v>
      </c>
      <c r="D11" t="s">
        <v>259</v>
      </c>
      <c r="E11" t="s">
        <v>280</v>
      </c>
      <c r="F11" t="s">
        <v>261</v>
      </c>
      <c r="G11">
        <v>5471</v>
      </c>
      <c r="H11">
        <v>3249</v>
      </c>
      <c r="I11">
        <v>203</v>
      </c>
    </row>
    <row r="12" spans="1:9" x14ac:dyDescent="0.25">
      <c r="A12">
        <v>11</v>
      </c>
      <c r="B12">
        <v>11</v>
      </c>
      <c r="C12" t="s">
        <v>281</v>
      </c>
      <c r="D12" t="s">
        <v>275</v>
      </c>
      <c r="E12" t="s">
        <v>282</v>
      </c>
      <c r="F12" t="s">
        <v>259</v>
      </c>
      <c r="G12">
        <v>3531</v>
      </c>
      <c r="H12">
        <v>2866</v>
      </c>
      <c r="I12">
        <v>123</v>
      </c>
    </row>
    <row r="13" spans="1:9" x14ac:dyDescent="0.25">
      <c r="A13">
        <v>12</v>
      </c>
      <c r="B13">
        <v>12</v>
      </c>
      <c r="C13" s="111" t="s">
        <v>283</v>
      </c>
      <c r="D13" t="s">
        <v>261</v>
      </c>
      <c r="E13" t="s">
        <v>284</v>
      </c>
      <c r="F13" t="s">
        <v>275</v>
      </c>
      <c r="G13">
        <v>5270</v>
      </c>
      <c r="H13">
        <v>2694</v>
      </c>
      <c r="I13">
        <v>95</v>
      </c>
    </row>
    <row r="14" spans="1:9" x14ac:dyDescent="0.25">
      <c r="A14">
        <v>13</v>
      </c>
      <c r="B14">
        <v>13</v>
      </c>
      <c r="C14" s="111" t="s">
        <v>285</v>
      </c>
      <c r="D14" t="s">
        <v>261</v>
      </c>
      <c r="E14" t="s">
        <v>286</v>
      </c>
      <c r="F14" t="s">
        <v>259</v>
      </c>
      <c r="G14">
        <v>5154</v>
      </c>
      <c r="H14">
        <v>4695</v>
      </c>
      <c r="I14">
        <v>155</v>
      </c>
    </row>
    <row r="15" spans="1:9" x14ac:dyDescent="0.25">
      <c r="A15">
        <v>14</v>
      </c>
      <c r="B15">
        <v>14</v>
      </c>
      <c r="C15" t="s">
        <v>287</v>
      </c>
      <c r="D15" t="s">
        <v>261</v>
      </c>
      <c r="E15" t="s">
        <v>288</v>
      </c>
      <c r="F15" t="s">
        <v>259</v>
      </c>
      <c r="G15">
        <v>5942</v>
      </c>
      <c r="H15">
        <v>4771</v>
      </c>
      <c r="I15">
        <v>55</v>
      </c>
    </row>
    <row r="16" spans="1:9" x14ac:dyDescent="0.25">
      <c r="A16">
        <v>15</v>
      </c>
      <c r="B16">
        <v>15</v>
      </c>
      <c r="C16" s="111" t="s">
        <v>289</v>
      </c>
      <c r="D16" t="s">
        <v>259</v>
      </c>
      <c r="E16" t="s">
        <v>290</v>
      </c>
      <c r="F16" t="s">
        <v>261</v>
      </c>
      <c r="G16">
        <v>6441</v>
      </c>
      <c r="H16">
        <v>3193</v>
      </c>
      <c r="I16">
        <v>81</v>
      </c>
    </row>
    <row r="17" spans="1:9" x14ac:dyDescent="0.25">
      <c r="A17">
        <v>16</v>
      </c>
      <c r="B17">
        <v>16</v>
      </c>
      <c r="C17" s="111" t="s">
        <v>291</v>
      </c>
      <c r="D17" t="s">
        <v>261</v>
      </c>
      <c r="E17" t="s">
        <v>292</v>
      </c>
      <c r="F17" t="s">
        <v>259</v>
      </c>
      <c r="G17">
        <v>4857</v>
      </c>
      <c r="H17">
        <v>2221</v>
      </c>
      <c r="I17">
        <v>58</v>
      </c>
    </row>
    <row r="18" spans="1:9" x14ac:dyDescent="0.25">
      <c r="A18">
        <v>17</v>
      </c>
      <c r="B18">
        <v>17</v>
      </c>
      <c r="C18" t="s">
        <v>293</v>
      </c>
      <c r="D18" t="s">
        <v>261</v>
      </c>
      <c r="E18" t="s">
        <v>294</v>
      </c>
      <c r="F18" t="s">
        <v>259</v>
      </c>
      <c r="G18">
        <v>4882</v>
      </c>
      <c r="H18">
        <v>3458</v>
      </c>
      <c r="I18">
        <v>71</v>
      </c>
    </row>
    <row r="19" spans="1:9" x14ac:dyDescent="0.25">
      <c r="A19">
        <v>18</v>
      </c>
      <c r="B19">
        <v>18</v>
      </c>
      <c r="C19" s="111" t="s">
        <v>295</v>
      </c>
      <c r="D19" t="s">
        <v>259</v>
      </c>
      <c r="E19" t="s">
        <v>296</v>
      </c>
      <c r="F19" t="s">
        <v>261</v>
      </c>
      <c r="G19">
        <v>6161</v>
      </c>
      <c r="H19">
        <v>4334</v>
      </c>
      <c r="I19">
        <v>101</v>
      </c>
    </row>
    <row r="20" spans="1:9" x14ac:dyDescent="0.25">
      <c r="A20">
        <v>19</v>
      </c>
      <c r="B20">
        <v>19</v>
      </c>
      <c r="C20" t="s">
        <v>297</v>
      </c>
      <c r="D20" t="s">
        <v>261</v>
      </c>
      <c r="E20" t="s">
        <v>298</v>
      </c>
      <c r="F20" t="s">
        <v>275</v>
      </c>
      <c r="G20">
        <v>2734</v>
      </c>
      <c r="H20">
        <v>2455</v>
      </c>
      <c r="I20">
        <v>69</v>
      </c>
    </row>
    <row r="21" spans="1:9" x14ac:dyDescent="0.25">
      <c r="A21">
        <v>20</v>
      </c>
      <c r="B21">
        <v>20</v>
      </c>
      <c r="C21" t="s">
        <v>299</v>
      </c>
      <c r="D21" t="s">
        <v>259</v>
      </c>
      <c r="E21" t="s">
        <v>300</v>
      </c>
      <c r="F21" t="s">
        <v>261</v>
      </c>
      <c r="G21">
        <v>3895</v>
      </c>
      <c r="H21">
        <v>3873</v>
      </c>
      <c r="I21">
        <v>55</v>
      </c>
    </row>
    <row r="22" spans="1:9" x14ac:dyDescent="0.25">
      <c r="A22">
        <v>21</v>
      </c>
      <c r="B22">
        <v>21</v>
      </c>
      <c r="C22" t="s">
        <v>301</v>
      </c>
      <c r="D22" t="s">
        <v>261</v>
      </c>
      <c r="E22" t="s">
        <v>302</v>
      </c>
      <c r="F22" t="s">
        <v>259</v>
      </c>
      <c r="G22">
        <v>4187</v>
      </c>
      <c r="H22">
        <v>3163</v>
      </c>
      <c r="I22">
        <v>55</v>
      </c>
    </row>
    <row r="23" spans="1:9" x14ac:dyDescent="0.25">
      <c r="A23">
        <v>22</v>
      </c>
      <c r="B23">
        <v>22</v>
      </c>
      <c r="C23" s="111" t="s">
        <v>303</v>
      </c>
      <c r="D23" t="s">
        <v>261</v>
      </c>
      <c r="E23" t="s">
        <v>304</v>
      </c>
      <c r="F23" t="s">
        <v>259</v>
      </c>
      <c r="G23">
        <v>4272</v>
      </c>
      <c r="H23">
        <v>2150</v>
      </c>
      <c r="I23">
        <v>104</v>
      </c>
    </row>
    <row r="24" spans="1:9" x14ac:dyDescent="0.25">
      <c r="A24">
        <v>23</v>
      </c>
      <c r="B24">
        <v>23</v>
      </c>
      <c r="C24" t="s">
        <v>305</v>
      </c>
      <c r="D24" t="s">
        <v>261</v>
      </c>
      <c r="E24" t="s">
        <v>306</v>
      </c>
      <c r="F24" t="s">
        <v>259</v>
      </c>
      <c r="G24">
        <v>7418</v>
      </c>
      <c r="H24">
        <v>3243</v>
      </c>
      <c r="I24">
        <v>39</v>
      </c>
    </row>
    <row r="25" spans="1:9" x14ac:dyDescent="0.25">
      <c r="A25">
        <v>24</v>
      </c>
      <c r="B25">
        <v>24</v>
      </c>
      <c r="C25" s="111" t="s">
        <v>307</v>
      </c>
      <c r="D25" t="s">
        <v>261</v>
      </c>
      <c r="E25" t="s">
        <v>308</v>
      </c>
      <c r="F25" t="s">
        <v>259</v>
      </c>
      <c r="G25">
        <v>6328</v>
      </c>
      <c r="H25">
        <v>3315</v>
      </c>
      <c r="I25">
        <v>156</v>
      </c>
    </row>
    <row r="26" spans="1:9" x14ac:dyDescent="0.25">
      <c r="A26">
        <v>25</v>
      </c>
      <c r="B26">
        <v>25</v>
      </c>
      <c r="C26" s="111" t="s">
        <v>309</v>
      </c>
      <c r="D26" t="s">
        <v>259</v>
      </c>
      <c r="E26" t="s">
        <v>310</v>
      </c>
      <c r="F26" t="s">
        <v>261</v>
      </c>
      <c r="G26">
        <v>4302</v>
      </c>
      <c r="H26">
        <v>4023</v>
      </c>
      <c r="I26">
        <v>130</v>
      </c>
    </row>
    <row r="27" spans="1:9" x14ac:dyDescent="0.25">
      <c r="A27">
        <v>26</v>
      </c>
      <c r="B27">
        <v>26</v>
      </c>
      <c r="C27" t="s">
        <v>311</v>
      </c>
      <c r="D27" t="s">
        <v>259</v>
      </c>
      <c r="E27" t="s">
        <v>312</v>
      </c>
      <c r="F27" t="s">
        <v>261</v>
      </c>
      <c r="G27">
        <v>5482</v>
      </c>
      <c r="H27">
        <v>3888</v>
      </c>
      <c r="I27">
        <v>172</v>
      </c>
    </row>
    <row r="28" spans="1:9" x14ac:dyDescent="0.25">
      <c r="A28">
        <v>27</v>
      </c>
      <c r="B28">
        <v>27</v>
      </c>
      <c r="C28" t="s">
        <v>313</v>
      </c>
      <c r="D28" t="s">
        <v>261</v>
      </c>
      <c r="E28" t="s">
        <v>314</v>
      </c>
      <c r="F28" t="s">
        <v>259</v>
      </c>
      <c r="G28">
        <v>5366</v>
      </c>
      <c r="H28">
        <v>5119</v>
      </c>
      <c r="I28">
        <v>175</v>
      </c>
    </row>
    <row r="29" spans="1:9" x14ac:dyDescent="0.25">
      <c r="A29">
        <v>28</v>
      </c>
      <c r="B29">
        <v>28</v>
      </c>
      <c r="C29" s="111" t="s">
        <v>315</v>
      </c>
      <c r="D29" t="s">
        <v>259</v>
      </c>
      <c r="E29" t="s">
        <v>316</v>
      </c>
      <c r="F29" t="s">
        <v>261</v>
      </c>
      <c r="G29">
        <v>4817</v>
      </c>
      <c r="H29">
        <v>4159</v>
      </c>
      <c r="I29">
        <v>223</v>
      </c>
    </row>
    <row r="30" spans="1:9" x14ac:dyDescent="0.25">
      <c r="A30">
        <v>29</v>
      </c>
      <c r="B30">
        <v>29</v>
      </c>
      <c r="C30" s="111" t="s">
        <v>317</v>
      </c>
      <c r="D30" t="s">
        <v>261</v>
      </c>
      <c r="E30" t="s">
        <v>318</v>
      </c>
      <c r="F30" t="s">
        <v>259</v>
      </c>
      <c r="G30">
        <v>7759</v>
      </c>
      <c r="H30">
        <v>3655</v>
      </c>
      <c r="I30">
        <v>181</v>
      </c>
    </row>
    <row r="31" spans="1:9" x14ac:dyDescent="0.25">
      <c r="A31">
        <v>30</v>
      </c>
      <c r="B31">
        <v>30</v>
      </c>
      <c r="C31" s="111" t="s">
        <v>319</v>
      </c>
      <c r="D31" t="s">
        <v>261</v>
      </c>
      <c r="E31" t="s">
        <v>320</v>
      </c>
      <c r="F31" t="s">
        <v>259</v>
      </c>
      <c r="G31">
        <v>5178</v>
      </c>
      <c r="H31">
        <v>3872</v>
      </c>
      <c r="I31">
        <v>115</v>
      </c>
    </row>
    <row r="32" spans="1:9" x14ac:dyDescent="0.25">
      <c r="A32">
        <v>31</v>
      </c>
      <c r="B32">
        <v>31</v>
      </c>
      <c r="C32" t="s">
        <v>321</v>
      </c>
      <c r="D32" t="s">
        <v>261</v>
      </c>
      <c r="E32" t="s">
        <v>322</v>
      </c>
      <c r="F32" t="s">
        <v>259</v>
      </c>
      <c r="G32">
        <v>4995</v>
      </c>
      <c r="H32">
        <v>3144</v>
      </c>
      <c r="I32">
        <v>90</v>
      </c>
    </row>
    <row r="33" spans="1:9" x14ac:dyDescent="0.25">
      <c r="A33">
        <v>32</v>
      </c>
      <c r="B33">
        <v>32</v>
      </c>
      <c r="C33" t="s">
        <v>323</v>
      </c>
      <c r="D33" t="s">
        <v>275</v>
      </c>
      <c r="E33" t="s">
        <v>324</v>
      </c>
      <c r="F33" t="s">
        <v>259</v>
      </c>
      <c r="G33">
        <v>3256</v>
      </c>
      <c r="H33">
        <v>2932</v>
      </c>
      <c r="I33">
        <v>125</v>
      </c>
    </row>
    <row r="34" spans="1:9" x14ac:dyDescent="0.25">
      <c r="A34">
        <v>33</v>
      </c>
      <c r="B34">
        <v>33</v>
      </c>
      <c r="C34" t="s">
        <v>325</v>
      </c>
      <c r="D34" t="s">
        <v>259</v>
      </c>
      <c r="E34" t="s">
        <v>326</v>
      </c>
      <c r="F34" t="s">
        <v>275</v>
      </c>
      <c r="G34">
        <v>4852</v>
      </c>
      <c r="H34">
        <v>4676</v>
      </c>
      <c r="I34">
        <v>123</v>
      </c>
    </row>
    <row r="35" spans="1:9" x14ac:dyDescent="0.25">
      <c r="A35">
        <v>34</v>
      </c>
      <c r="B35">
        <v>34</v>
      </c>
      <c r="C35" s="111" t="s">
        <v>327</v>
      </c>
      <c r="D35" t="s">
        <v>261</v>
      </c>
      <c r="E35" t="s">
        <v>328</v>
      </c>
      <c r="F35" t="s">
        <v>259</v>
      </c>
      <c r="G35">
        <v>4344</v>
      </c>
      <c r="H35">
        <v>4172</v>
      </c>
      <c r="I35">
        <v>135</v>
      </c>
    </row>
    <row r="36" spans="1:9" x14ac:dyDescent="0.25">
      <c r="A36">
        <v>35</v>
      </c>
      <c r="B36">
        <v>35</v>
      </c>
      <c r="C36" t="s">
        <v>329</v>
      </c>
      <c r="D36" t="s">
        <v>259</v>
      </c>
      <c r="E36" t="s">
        <v>330</v>
      </c>
      <c r="F36" t="s">
        <v>261</v>
      </c>
      <c r="G36">
        <v>4931</v>
      </c>
      <c r="H36">
        <v>4574</v>
      </c>
      <c r="I36">
        <v>82</v>
      </c>
    </row>
    <row r="37" spans="1:9" x14ac:dyDescent="0.25">
      <c r="A37">
        <v>36</v>
      </c>
      <c r="B37">
        <v>36</v>
      </c>
      <c r="C37" s="111" t="s">
        <v>331</v>
      </c>
      <c r="D37" t="s">
        <v>259</v>
      </c>
      <c r="E37" t="s">
        <v>332</v>
      </c>
      <c r="F37" t="s">
        <v>261</v>
      </c>
      <c r="G37">
        <v>6329</v>
      </c>
      <c r="H37">
        <v>5403</v>
      </c>
      <c r="I37">
        <v>123</v>
      </c>
    </row>
    <row r="38" spans="1:9" x14ac:dyDescent="0.25">
      <c r="A38">
        <v>37</v>
      </c>
      <c r="B38">
        <v>37</v>
      </c>
      <c r="C38" t="s">
        <v>333</v>
      </c>
      <c r="D38" t="s">
        <v>259</v>
      </c>
      <c r="E38" t="s">
        <v>334</v>
      </c>
      <c r="F38" t="s">
        <v>261</v>
      </c>
      <c r="G38">
        <v>7871</v>
      </c>
      <c r="H38">
        <v>3069</v>
      </c>
      <c r="I38">
        <v>133</v>
      </c>
    </row>
    <row r="39" spans="1:9" x14ac:dyDescent="0.25">
      <c r="A39">
        <v>38</v>
      </c>
      <c r="B39">
        <v>38</v>
      </c>
      <c r="C39" t="s">
        <v>335</v>
      </c>
      <c r="D39" t="s">
        <v>259</v>
      </c>
      <c r="E39" t="s">
        <v>336</v>
      </c>
      <c r="F39" t="s">
        <v>261</v>
      </c>
      <c r="G39">
        <v>5545</v>
      </c>
      <c r="H39">
        <v>3471</v>
      </c>
      <c r="I39">
        <v>92</v>
      </c>
    </row>
    <row r="40" spans="1:9" x14ac:dyDescent="0.25">
      <c r="A40">
        <v>39</v>
      </c>
      <c r="B40">
        <v>39</v>
      </c>
      <c r="C40" t="s">
        <v>337</v>
      </c>
      <c r="D40" t="s">
        <v>259</v>
      </c>
      <c r="E40" t="s">
        <v>338</v>
      </c>
      <c r="F40" t="s">
        <v>261</v>
      </c>
      <c r="G40">
        <v>5800</v>
      </c>
      <c r="H40">
        <v>3294</v>
      </c>
      <c r="I40">
        <v>56</v>
      </c>
    </row>
    <row r="41" spans="1:9" x14ac:dyDescent="0.25">
      <c r="A41">
        <v>40</v>
      </c>
      <c r="B41">
        <v>40</v>
      </c>
      <c r="C41" t="s">
        <v>339</v>
      </c>
      <c r="D41" t="s">
        <v>259</v>
      </c>
      <c r="E41" t="s">
        <v>340</v>
      </c>
      <c r="F41" t="s">
        <v>261</v>
      </c>
      <c r="G41">
        <v>6220</v>
      </c>
      <c r="H41">
        <v>3774</v>
      </c>
      <c r="I41">
        <v>66</v>
      </c>
    </row>
    <row r="42" spans="1:9" x14ac:dyDescent="0.25">
      <c r="A42">
        <v>41</v>
      </c>
      <c r="B42">
        <v>41</v>
      </c>
      <c r="C42" s="111" t="s">
        <v>341</v>
      </c>
      <c r="D42" t="s">
        <v>261</v>
      </c>
      <c r="E42" t="s">
        <v>342</v>
      </c>
      <c r="F42" t="s">
        <v>259</v>
      </c>
      <c r="G42">
        <v>6060</v>
      </c>
      <c r="H42">
        <v>4109</v>
      </c>
      <c r="I42">
        <v>60</v>
      </c>
    </row>
    <row r="43" spans="1:9" x14ac:dyDescent="0.25">
      <c r="A43">
        <v>42</v>
      </c>
      <c r="B43">
        <v>42</v>
      </c>
      <c r="C43" s="111" t="s">
        <v>343</v>
      </c>
      <c r="D43" t="s">
        <v>261</v>
      </c>
      <c r="E43" t="s">
        <v>344</v>
      </c>
      <c r="F43" t="s">
        <v>259</v>
      </c>
      <c r="G43">
        <v>5241</v>
      </c>
      <c r="H43">
        <v>4171</v>
      </c>
      <c r="I43">
        <v>119</v>
      </c>
    </row>
    <row r="44" spans="1:9" x14ac:dyDescent="0.25">
      <c r="A44">
        <v>43</v>
      </c>
      <c r="B44">
        <v>43</v>
      </c>
      <c r="C44" t="s">
        <v>345</v>
      </c>
      <c r="D44" t="s">
        <v>261</v>
      </c>
      <c r="E44" t="s">
        <v>346</v>
      </c>
      <c r="F44" t="s">
        <v>259</v>
      </c>
      <c r="G44">
        <v>4854</v>
      </c>
      <c r="H44">
        <v>4587</v>
      </c>
      <c r="I44">
        <v>101</v>
      </c>
    </row>
    <row r="45" spans="1:9" x14ac:dyDescent="0.25">
      <c r="A45">
        <v>44</v>
      </c>
      <c r="B45">
        <v>44</v>
      </c>
      <c r="C45" s="111" t="s">
        <v>347</v>
      </c>
      <c r="D45" t="s">
        <v>259</v>
      </c>
      <c r="E45" t="s">
        <v>348</v>
      </c>
      <c r="F45" t="s">
        <v>261</v>
      </c>
      <c r="G45">
        <v>5645</v>
      </c>
      <c r="H45">
        <v>4212</v>
      </c>
      <c r="I45">
        <v>122</v>
      </c>
    </row>
    <row r="46" spans="1:9" x14ac:dyDescent="0.25">
      <c r="A46">
        <v>45</v>
      </c>
      <c r="B46">
        <v>45</v>
      </c>
      <c r="C46" t="s">
        <v>349</v>
      </c>
      <c r="D46" t="s">
        <v>275</v>
      </c>
      <c r="E46" t="s">
        <v>350</v>
      </c>
      <c r="F46" t="s">
        <v>259</v>
      </c>
      <c r="G46">
        <v>3747</v>
      </c>
      <c r="H46">
        <v>3700</v>
      </c>
      <c r="I46">
        <v>92</v>
      </c>
    </row>
    <row r="47" spans="1:9" x14ac:dyDescent="0.25">
      <c r="A47">
        <v>46</v>
      </c>
      <c r="B47">
        <v>46</v>
      </c>
      <c r="C47" t="s">
        <v>351</v>
      </c>
      <c r="D47" t="s">
        <v>261</v>
      </c>
      <c r="E47" t="s">
        <v>352</v>
      </c>
      <c r="F47" t="s">
        <v>259</v>
      </c>
      <c r="G47">
        <v>4953</v>
      </c>
      <c r="H47">
        <v>4004</v>
      </c>
      <c r="I47">
        <v>121</v>
      </c>
    </row>
    <row r="48" spans="1:9" x14ac:dyDescent="0.25">
      <c r="A48">
        <v>47</v>
      </c>
      <c r="B48">
        <v>47</v>
      </c>
      <c r="C48" t="s">
        <v>353</v>
      </c>
      <c r="D48" t="s">
        <v>259</v>
      </c>
      <c r="E48" t="s">
        <v>354</v>
      </c>
      <c r="F48" t="s">
        <v>261</v>
      </c>
      <c r="G48">
        <v>3746</v>
      </c>
      <c r="H48">
        <v>3210</v>
      </c>
      <c r="I48">
        <v>71</v>
      </c>
    </row>
    <row r="49" spans="1:9" x14ac:dyDescent="0.25">
      <c r="A49">
        <v>48</v>
      </c>
      <c r="B49">
        <v>48</v>
      </c>
      <c r="C49" s="111" t="s">
        <v>355</v>
      </c>
      <c r="D49" t="s">
        <v>259</v>
      </c>
      <c r="E49" t="s">
        <v>356</v>
      </c>
      <c r="F49" t="s">
        <v>261</v>
      </c>
      <c r="G49">
        <v>4316</v>
      </c>
      <c r="H49">
        <v>3365</v>
      </c>
      <c r="I49">
        <v>226</v>
      </c>
    </row>
    <row r="50" spans="1:9" x14ac:dyDescent="0.25">
      <c r="A50">
        <v>49</v>
      </c>
      <c r="B50">
        <v>49</v>
      </c>
      <c r="C50" s="111" t="s">
        <v>357</v>
      </c>
      <c r="D50" t="s">
        <v>259</v>
      </c>
      <c r="E50" t="s">
        <v>358</v>
      </c>
      <c r="F50" t="s">
        <v>261</v>
      </c>
      <c r="G50">
        <v>5350</v>
      </c>
      <c r="H50">
        <v>3248</v>
      </c>
      <c r="I50">
        <v>221</v>
      </c>
    </row>
    <row r="51" spans="1:9" x14ac:dyDescent="0.25">
      <c r="A51">
        <v>50</v>
      </c>
      <c r="B51">
        <v>50</v>
      </c>
      <c r="C51" t="s">
        <v>359</v>
      </c>
      <c r="D51" t="s">
        <v>259</v>
      </c>
      <c r="E51" t="s">
        <v>360</v>
      </c>
      <c r="F51" t="s">
        <v>261</v>
      </c>
      <c r="G51">
        <v>2838</v>
      </c>
      <c r="H51">
        <v>2059</v>
      </c>
      <c r="I51">
        <v>93</v>
      </c>
    </row>
    <row r="52" spans="1:9" x14ac:dyDescent="0.25">
      <c r="A52">
        <v>51</v>
      </c>
      <c r="B52">
        <v>51</v>
      </c>
      <c r="C52" t="s">
        <v>361</v>
      </c>
      <c r="D52" t="s">
        <v>259</v>
      </c>
      <c r="E52" t="s">
        <v>362</v>
      </c>
      <c r="F52" t="s">
        <v>261</v>
      </c>
      <c r="G52">
        <v>4584</v>
      </c>
      <c r="H52">
        <v>2325</v>
      </c>
      <c r="I52">
        <v>135</v>
      </c>
    </row>
    <row r="53" spans="1:9" x14ac:dyDescent="0.25">
      <c r="A53">
        <v>52</v>
      </c>
      <c r="B53">
        <v>52</v>
      </c>
      <c r="C53" t="s">
        <v>363</v>
      </c>
      <c r="D53" t="s">
        <v>259</v>
      </c>
      <c r="E53" t="s">
        <v>364</v>
      </c>
      <c r="F53" t="s">
        <v>261</v>
      </c>
      <c r="G53">
        <v>5450</v>
      </c>
      <c r="H53">
        <v>2852</v>
      </c>
      <c r="I53">
        <v>151</v>
      </c>
    </row>
    <row r="54" spans="1:9" x14ac:dyDescent="0.25">
      <c r="A54">
        <v>53</v>
      </c>
      <c r="B54">
        <v>53</v>
      </c>
      <c r="C54" s="111" t="s">
        <v>365</v>
      </c>
      <c r="D54" t="s">
        <v>259</v>
      </c>
      <c r="E54" t="s">
        <v>366</v>
      </c>
      <c r="F54" t="s">
        <v>261</v>
      </c>
      <c r="G54">
        <v>4634</v>
      </c>
      <c r="H54">
        <v>1917</v>
      </c>
      <c r="I54">
        <v>257</v>
      </c>
    </row>
    <row r="55" spans="1:9" x14ac:dyDescent="0.25">
      <c r="A55">
        <v>54</v>
      </c>
      <c r="B55">
        <v>54</v>
      </c>
      <c r="C55" s="111" t="s">
        <v>367</v>
      </c>
      <c r="D55" t="s">
        <v>259</v>
      </c>
      <c r="E55" t="s">
        <v>368</v>
      </c>
      <c r="F55" t="s">
        <v>261</v>
      </c>
      <c r="G55">
        <v>5213</v>
      </c>
      <c r="H55">
        <v>2973</v>
      </c>
      <c r="I55">
        <v>220</v>
      </c>
    </row>
    <row r="56" spans="1:9" x14ac:dyDescent="0.25">
      <c r="A56">
        <v>55</v>
      </c>
      <c r="B56">
        <v>55</v>
      </c>
      <c r="C56" t="s">
        <v>369</v>
      </c>
      <c r="D56" t="s">
        <v>259</v>
      </c>
      <c r="E56" t="s">
        <v>370</v>
      </c>
      <c r="F56" t="s">
        <v>261</v>
      </c>
      <c r="G56">
        <v>5323</v>
      </c>
      <c r="H56">
        <v>3936</v>
      </c>
      <c r="I56">
        <v>106</v>
      </c>
    </row>
    <row r="57" spans="1:9" x14ac:dyDescent="0.25">
      <c r="A57">
        <v>56</v>
      </c>
      <c r="B57">
        <v>56</v>
      </c>
      <c r="C57" t="s">
        <v>371</v>
      </c>
      <c r="D57" t="s">
        <v>259</v>
      </c>
      <c r="E57" t="s">
        <v>372</v>
      </c>
      <c r="F57" t="s">
        <v>275</v>
      </c>
      <c r="G57">
        <v>4849</v>
      </c>
      <c r="H57">
        <v>3808</v>
      </c>
      <c r="I57">
        <v>142</v>
      </c>
    </row>
    <row r="58" spans="1:9" x14ac:dyDescent="0.25">
      <c r="A58">
        <v>57</v>
      </c>
      <c r="B58">
        <v>57</v>
      </c>
      <c r="C58" t="s">
        <v>373</v>
      </c>
      <c r="D58" t="s">
        <v>259</v>
      </c>
      <c r="E58" t="s">
        <v>374</v>
      </c>
      <c r="F58" t="s">
        <v>261</v>
      </c>
      <c r="G58">
        <v>5108</v>
      </c>
      <c r="H58">
        <v>4260</v>
      </c>
      <c r="I58">
        <v>184</v>
      </c>
    </row>
    <row r="59" spans="1:9" x14ac:dyDescent="0.25">
      <c r="A59">
        <v>58</v>
      </c>
      <c r="B59">
        <v>58</v>
      </c>
      <c r="C59" s="111" t="s">
        <v>375</v>
      </c>
      <c r="D59" t="s">
        <v>259</v>
      </c>
      <c r="E59" t="s">
        <v>376</v>
      </c>
      <c r="F59" t="s">
        <v>261</v>
      </c>
      <c r="G59">
        <v>5009</v>
      </c>
      <c r="H59">
        <v>1930</v>
      </c>
      <c r="I59">
        <v>150</v>
      </c>
    </row>
    <row r="60" spans="1:9" x14ac:dyDescent="0.25">
      <c r="A60">
        <v>59</v>
      </c>
      <c r="B60">
        <v>59</v>
      </c>
      <c r="C60" s="111" t="s">
        <v>377</v>
      </c>
      <c r="D60" t="s">
        <v>261</v>
      </c>
      <c r="E60" t="s">
        <v>378</v>
      </c>
      <c r="F60" t="s">
        <v>259</v>
      </c>
      <c r="G60">
        <v>5207</v>
      </c>
      <c r="H60">
        <v>3172</v>
      </c>
      <c r="I60">
        <v>101</v>
      </c>
    </row>
    <row r="61" spans="1:9" x14ac:dyDescent="0.25">
      <c r="A61">
        <v>60</v>
      </c>
      <c r="B61">
        <v>61</v>
      </c>
      <c r="C61" t="s">
        <v>379</v>
      </c>
      <c r="D61" t="s">
        <v>259</v>
      </c>
      <c r="E61" t="s">
        <v>380</v>
      </c>
      <c r="F61" t="s">
        <v>275</v>
      </c>
      <c r="G61">
        <v>4637</v>
      </c>
      <c r="H61">
        <v>2574</v>
      </c>
      <c r="I61">
        <v>121</v>
      </c>
    </row>
    <row r="62" spans="1:9" x14ac:dyDescent="0.25">
      <c r="A62">
        <v>61</v>
      </c>
      <c r="B62">
        <v>62</v>
      </c>
      <c r="C62" t="s">
        <v>381</v>
      </c>
      <c r="D62" t="s">
        <v>261</v>
      </c>
      <c r="E62" t="s">
        <v>382</v>
      </c>
      <c r="F62" t="s">
        <v>259</v>
      </c>
      <c r="G62">
        <v>4778</v>
      </c>
      <c r="H62">
        <v>2482</v>
      </c>
      <c r="I62">
        <v>67</v>
      </c>
    </row>
    <row r="63" spans="1:9" x14ac:dyDescent="0.25">
      <c r="A63">
        <v>62</v>
      </c>
      <c r="B63">
        <v>63</v>
      </c>
      <c r="C63" t="s">
        <v>383</v>
      </c>
      <c r="D63" t="s">
        <v>259</v>
      </c>
      <c r="E63" t="s">
        <v>384</v>
      </c>
      <c r="F63" t="s">
        <v>385</v>
      </c>
      <c r="G63">
        <v>4198</v>
      </c>
      <c r="H63">
        <v>2823</v>
      </c>
      <c r="I63">
        <v>141</v>
      </c>
    </row>
    <row r="64" spans="1:9" x14ac:dyDescent="0.25">
      <c r="A64">
        <v>63</v>
      </c>
      <c r="B64">
        <v>64</v>
      </c>
      <c r="C64" t="s">
        <v>386</v>
      </c>
      <c r="D64" t="s">
        <v>259</v>
      </c>
      <c r="E64" t="s">
        <v>387</v>
      </c>
      <c r="F64" t="s">
        <v>261</v>
      </c>
      <c r="G64">
        <v>6012</v>
      </c>
      <c r="H64">
        <v>5221</v>
      </c>
      <c r="I64">
        <v>141</v>
      </c>
    </row>
    <row r="65" spans="1:9" x14ac:dyDescent="0.25">
      <c r="A65">
        <v>64</v>
      </c>
      <c r="B65">
        <v>65</v>
      </c>
      <c r="C65" t="s">
        <v>388</v>
      </c>
      <c r="D65" t="s">
        <v>259</v>
      </c>
      <c r="E65" t="s">
        <v>389</v>
      </c>
      <c r="F65" t="s">
        <v>261</v>
      </c>
      <c r="G65">
        <v>4652</v>
      </c>
      <c r="H65">
        <v>1767</v>
      </c>
      <c r="I65">
        <v>126</v>
      </c>
    </row>
    <row r="66" spans="1:9" x14ac:dyDescent="0.25">
      <c r="A66">
        <v>65</v>
      </c>
      <c r="B66">
        <v>66</v>
      </c>
      <c r="C66" s="111" t="s">
        <v>390</v>
      </c>
      <c r="D66" t="s">
        <v>259</v>
      </c>
      <c r="E66" t="s">
        <v>391</v>
      </c>
      <c r="F66" t="s">
        <v>261</v>
      </c>
      <c r="G66">
        <v>4909</v>
      </c>
      <c r="H66">
        <v>4222</v>
      </c>
      <c r="I66">
        <v>140</v>
      </c>
    </row>
    <row r="67" spans="1:9" x14ac:dyDescent="0.25">
      <c r="A67">
        <v>66</v>
      </c>
      <c r="B67">
        <v>67</v>
      </c>
      <c r="C67" t="s">
        <v>392</v>
      </c>
      <c r="D67" t="s">
        <v>261</v>
      </c>
      <c r="E67" t="s">
        <v>393</v>
      </c>
      <c r="F67" t="s">
        <v>259</v>
      </c>
      <c r="G67">
        <v>4924</v>
      </c>
      <c r="H67">
        <v>3788</v>
      </c>
      <c r="I67">
        <v>73</v>
      </c>
    </row>
    <row r="68" spans="1:9" x14ac:dyDescent="0.25">
      <c r="A68">
        <v>67</v>
      </c>
      <c r="B68">
        <v>68</v>
      </c>
      <c r="C68" t="s">
        <v>394</v>
      </c>
      <c r="D68" t="s">
        <v>259</v>
      </c>
      <c r="E68" t="s">
        <v>395</v>
      </c>
      <c r="F68" t="s">
        <v>261</v>
      </c>
      <c r="G68">
        <v>5649</v>
      </c>
      <c r="H68">
        <v>2980</v>
      </c>
      <c r="I68">
        <v>164</v>
      </c>
    </row>
    <row r="69" spans="1:9" x14ac:dyDescent="0.25">
      <c r="A69">
        <v>68</v>
      </c>
      <c r="B69">
        <v>69</v>
      </c>
      <c r="C69" s="111" t="s">
        <v>396</v>
      </c>
      <c r="D69" t="s">
        <v>259</v>
      </c>
      <c r="E69" t="s">
        <v>397</v>
      </c>
      <c r="F69" t="s">
        <v>261</v>
      </c>
      <c r="G69">
        <v>4448</v>
      </c>
      <c r="H69">
        <v>4039</v>
      </c>
      <c r="I69">
        <v>125</v>
      </c>
    </row>
    <row r="70" spans="1:9" x14ac:dyDescent="0.25">
      <c r="A70">
        <v>69</v>
      </c>
      <c r="B70">
        <v>71</v>
      </c>
      <c r="C70" t="s">
        <v>398</v>
      </c>
      <c r="D70" t="s">
        <v>259</v>
      </c>
      <c r="E70" t="s">
        <v>399</v>
      </c>
      <c r="F70" t="s">
        <v>261</v>
      </c>
      <c r="G70">
        <v>4742</v>
      </c>
      <c r="H70">
        <v>3083</v>
      </c>
      <c r="I70">
        <v>58</v>
      </c>
    </row>
    <row r="71" spans="1:9" x14ac:dyDescent="0.25">
      <c r="A71">
        <v>70</v>
      </c>
      <c r="B71">
        <v>72</v>
      </c>
      <c r="C71" s="111" t="s">
        <v>400</v>
      </c>
      <c r="D71" t="s">
        <v>259</v>
      </c>
      <c r="E71" t="s">
        <v>401</v>
      </c>
      <c r="F71" t="s">
        <v>261</v>
      </c>
      <c r="G71">
        <v>4604</v>
      </c>
      <c r="H71">
        <v>3315</v>
      </c>
      <c r="I71">
        <v>85</v>
      </c>
    </row>
    <row r="72" spans="1:9" x14ac:dyDescent="0.25">
      <c r="A72">
        <v>71</v>
      </c>
      <c r="B72">
        <v>73</v>
      </c>
      <c r="C72" s="111" t="s">
        <v>402</v>
      </c>
      <c r="D72" t="s">
        <v>259</v>
      </c>
      <c r="E72" t="s">
        <v>403</v>
      </c>
      <c r="F72" t="s">
        <v>261</v>
      </c>
      <c r="G72">
        <v>4350</v>
      </c>
      <c r="H72">
        <v>4079</v>
      </c>
      <c r="I72">
        <v>86</v>
      </c>
    </row>
    <row r="73" spans="1:9" x14ac:dyDescent="0.25">
      <c r="A73">
        <v>72</v>
      </c>
      <c r="B73">
        <v>74</v>
      </c>
      <c r="C73" s="111" t="s">
        <v>404</v>
      </c>
      <c r="D73" t="s">
        <v>259</v>
      </c>
      <c r="E73" t="s">
        <v>405</v>
      </c>
      <c r="F73" t="s">
        <v>261</v>
      </c>
      <c r="G73">
        <v>5049</v>
      </c>
      <c r="H73">
        <v>4998</v>
      </c>
      <c r="I73">
        <v>117</v>
      </c>
    </row>
    <row r="74" spans="1:9" x14ac:dyDescent="0.25">
      <c r="A74">
        <v>73</v>
      </c>
      <c r="B74">
        <v>75</v>
      </c>
      <c r="C74" t="s">
        <v>406</v>
      </c>
      <c r="D74" t="s">
        <v>259</v>
      </c>
      <c r="E74" t="s">
        <v>407</v>
      </c>
      <c r="F74" t="s">
        <v>261</v>
      </c>
      <c r="G74">
        <v>3834</v>
      </c>
      <c r="H74">
        <v>3230</v>
      </c>
      <c r="I74">
        <v>110</v>
      </c>
    </row>
    <row r="75" spans="1:9" x14ac:dyDescent="0.25">
      <c r="A75">
        <v>74</v>
      </c>
      <c r="B75">
        <v>76</v>
      </c>
      <c r="C75" s="111" t="s">
        <v>408</v>
      </c>
      <c r="D75" t="s">
        <v>259</v>
      </c>
      <c r="E75" t="s">
        <v>409</v>
      </c>
      <c r="F75" t="s">
        <v>261</v>
      </c>
      <c r="G75">
        <v>5703</v>
      </c>
      <c r="H75">
        <v>5007</v>
      </c>
      <c r="I75">
        <v>128</v>
      </c>
    </row>
    <row r="76" spans="1:9" x14ac:dyDescent="0.25">
      <c r="A76">
        <v>75</v>
      </c>
      <c r="B76">
        <v>77</v>
      </c>
      <c r="C76" s="111" t="s">
        <v>410</v>
      </c>
      <c r="D76" t="s">
        <v>261</v>
      </c>
      <c r="E76" t="s">
        <v>411</v>
      </c>
      <c r="F76" t="s">
        <v>259</v>
      </c>
      <c r="G76">
        <v>4450</v>
      </c>
      <c r="H76">
        <v>3848</v>
      </c>
      <c r="I76">
        <v>47</v>
      </c>
    </row>
    <row r="77" spans="1:9" x14ac:dyDescent="0.25">
      <c r="A77">
        <v>76</v>
      </c>
      <c r="B77">
        <v>78</v>
      </c>
      <c r="C77" t="s">
        <v>412</v>
      </c>
      <c r="D77" t="s">
        <v>259</v>
      </c>
      <c r="E77" t="s">
        <v>413</v>
      </c>
      <c r="F77" t="s">
        <v>275</v>
      </c>
      <c r="G77">
        <v>4133</v>
      </c>
      <c r="H77">
        <v>3800</v>
      </c>
      <c r="I77">
        <v>90</v>
      </c>
    </row>
    <row r="78" spans="1:9" x14ac:dyDescent="0.25">
      <c r="A78">
        <v>77</v>
      </c>
      <c r="B78">
        <v>79</v>
      </c>
      <c r="C78" t="s">
        <v>414</v>
      </c>
      <c r="D78" t="s">
        <v>259</v>
      </c>
      <c r="E78" t="s">
        <v>415</v>
      </c>
      <c r="F78" t="s">
        <v>261</v>
      </c>
      <c r="G78">
        <v>7731</v>
      </c>
      <c r="H78">
        <v>3478</v>
      </c>
      <c r="I78">
        <v>67</v>
      </c>
    </row>
    <row r="79" spans="1:9" x14ac:dyDescent="0.25">
      <c r="A79">
        <v>78</v>
      </c>
      <c r="B79">
        <v>80</v>
      </c>
      <c r="C79" t="s">
        <v>416</v>
      </c>
      <c r="D79" t="s">
        <v>259</v>
      </c>
      <c r="E79" t="s">
        <v>417</v>
      </c>
      <c r="F79" t="s">
        <v>275</v>
      </c>
      <c r="G79">
        <v>4691</v>
      </c>
      <c r="H79">
        <v>2242</v>
      </c>
      <c r="I79">
        <v>126</v>
      </c>
    </row>
    <row r="80" spans="1:9" x14ac:dyDescent="0.25">
      <c r="A80">
        <v>79</v>
      </c>
      <c r="B80">
        <v>81</v>
      </c>
      <c r="C80" t="s">
        <v>418</v>
      </c>
      <c r="D80" t="s">
        <v>259</v>
      </c>
      <c r="E80" t="s">
        <v>419</v>
      </c>
      <c r="F80" t="s">
        <v>261</v>
      </c>
      <c r="G80">
        <v>3493</v>
      </c>
      <c r="H80">
        <v>1885</v>
      </c>
      <c r="I80">
        <v>86</v>
      </c>
    </row>
    <row r="81" spans="1:9" x14ac:dyDescent="0.25">
      <c r="A81">
        <v>80</v>
      </c>
      <c r="B81">
        <v>82</v>
      </c>
      <c r="C81" t="s">
        <v>420</v>
      </c>
      <c r="D81" t="s">
        <v>259</v>
      </c>
      <c r="E81" t="s">
        <v>421</v>
      </c>
      <c r="F81" t="s">
        <v>261</v>
      </c>
      <c r="G81">
        <v>3790</v>
      </c>
      <c r="H81">
        <v>2903</v>
      </c>
      <c r="I81">
        <v>110</v>
      </c>
    </row>
    <row r="82" spans="1:9" x14ac:dyDescent="0.25">
      <c r="A82">
        <v>81</v>
      </c>
      <c r="B82">
        <v>83</v>
      </c>
      <c r="C82" s="111" t="s">
        <v>422</v>
      </c>
      <c r="D82" t="s">
        <v>259</v>
      </c>
      <c r="E82" t="s">
        <v>423</v>
      </c>
      <c r="F82" t="s">
        <v>275</v>
      </c>
      <c r="G82">
        <v>5515</v>
      </c>
      <c r="H82">
        <v>1924</v>
      </c>
      <c r="I82">
        <v>180</v>
      </c>
    </row>
    <row r="83" spans="1:9" x14ac:dyDescent="0.25">
      <c r="A83">
        <v>82</v>
      </c>
      <c r="B83">
        <v>84</v>
      </c>
      <c r="C83" t="s">
        <v>424</v>
      </c>
      <c r="D83" t="s">
        <v>261</v>
      </c>
      <c r="E83" t="s">
        <v>425</v>
      </c>
      <c r="F83" t="s">
        <v>259</v>
      </c>
      <c r="G83">
        <v>3684</v>
      </c>
      <c r="H83">
        <v>3327</v>
      </c>
      <c r="I83">
        <v>57</v>
      </c>
    </row>
    <row r="84" spans="1:9" x14ac:dyDescent="0.25">
      <c r="A84">
        <v>83</v>
      </c>
      <c r="B84">
        <v>85</v>
      </c>
      <c r="C84" t="s">
        <v>426</v>
      </c>
      <c r="D84" t="s">
        <v>259</v>
      </c>
      <c r="E84" t="s">
        <v>427</v>
      </c>
      <c r="F84" t="s">
        <v>261</v>
      </c>
      <c r="G84">
        <v>3910</v>
      </c>
      <c r="H84">
        <v>2879</v>
      </c>
      <c r="I84">
        <v>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5"/>
  <sheetViews>
    <sheetView zoomScale="80" zoomScaleNormal="80" workbookViewId="0">
      <selection activeCell="G19" sqref="G19"/>
    </sheetView>
  </sheetViews>
  <sheetFormatPr defaultRowHeight="15" x14ac:dyDescent="0.25"/>
  <cols>
    <col min="1" max="1" width="22" bestFit="1" customWidth="1"/>
    <col min="2" max="2" width="18.85546875" bestFit="1" customWidth="1"/>
    <col min="3" max="4" width="13.7109375" customWidth="1"/>
    <col min="5" max="5" width="13.7109375" bestFit="1" customWidth="1"/>
  </cols>
  <sheetData>
    <row r="1" spans="1:8" x14ac:dyDescent="0.25">
      <c r="A1" s="2" t="s">
        <v>7</v>
      </c>
    </row>
    <row r="2" spans="1:8" ht="30" x14ac:dyDescent="0.25">
      <c r="A2" s="3" t="s">
        <v>31</v>
      </c>
      <c r="B2" s="6" t="s">
        <v>33</v>
      </c>
      <c r="C2" s="6" t="s">
        <v>32</v>
      </c>
      <c r="D2" s="6" t="s">
        <v>34</v>
      </c>
      <c r="E2" s="7" t="s">
        <v>35</v>
      </c>
    </row>
    <row r="3" spans="1:8" x14ac:dyDescent="0.25">
      <c r="A3" t="s">
        <v>15</v>
      </c>
      <c r="B3" s="4">
        <v>3.686969696969697</v>
      </c>
      <c r="C3" s="5">
        <f t="shared" ref="C3:C23" si="0">_xlfn.RANK.EQ(B3,$B$3:$B$23)</f>
        <v>1</v>
      </c>
      <c r="D3" s="5">
        <f>_xlfn.RANK.EQ(E3,$E$3:$E$23)-C3</f>
        <v>0</v>
      </c>
      <c r="E3" s="8">
        <v>3.686969696969697</v>
      </c>
      <c r="G3" s="13"/>
      <c r="H3" s="13"/>
    </row>
    <row r="4" spans="1:8" x14ac:dyDescent="0.25">
      <c r="A4" t="s">
        <v>11</v>
      </c>
      <c r="B4" s="4">
        <v>3.1306060606060608</v>
      </c>
      <c r="C4" s="5">
        <f t="shared" si="0"/>
        <v>2</v>
      </c>
      <c r="D4" s="5">
        <f t="shared" ref="D4:D23" si="1">_xlfn.RANK.EQ(E4,$E$3:$E$23)-C4</f>
        <v>4</v>
      </c>
      <c r="E4" s="8">
        <v>2.6762121212121213</v>
      </c>
      <c r="G4" s="13"/>
      <c r="H4" s="13"/>
    </row>
    <row r="5" spans="1:8" x14ac:dyDescent="0.25">
      <c r="A5" t="s">
        <v>19</v>
      </c>
      <c r="B5" s="4">
        <v>2.9803030303030305</v>
      </c>
      <c r="C5" s="5">
        <f t="shared" si="0"/>
        <v>3</v>
      </c>
      <c r="D5" s="5">
        <f t="shared" si="1"/>
        <v>-1</v>
      </c>
      <c r="E5" s="8">
        <v>2.9803030303030305</v>
      </c>
      <c r="G5" s="13"/>
      <c r="H5" s="13"/>
    </row>
    <row r="6" spans="1:8" x14ac:dyDescent="0.25">
      <c r="A6" t="s">
        <v>16</v>
      </c>
      <c r="B6" s="4">
        <v>2.8793939393939398</v>
      </c>
      <c r="C6" s="5">
        <f t="shared" si="0"/>
        <v>4</v>
      </c>
      <c r="D6" s="5">
        <f t="shared" si="1"/>
        <v>-1</v>
      </c>
      <c r="E6" s="8">
        <v>2.8793939393939398</v>
      </c>
      <c r="G6" s="13"/>
      <c r="H6" s="13"/>
    </row>
    <row r="7" spans="1:8" x14ac:dyDescent="0.25">
      <c r="A7" t="s">
        <v>17</v>
      </c>
      <c r="B7" s="4">
        <v>2.8793939393939394</v>
      </c>
      <c r="C7" s="5">
        <f t="shared" si="0"/>
        <v>5</v>
      </c>
      <c r="D7" s="5">
        <f t="shared" si="1"/>
        <v>3</v>
      </c>
      <c r="E7" s="8">
        <v>2.5763636363636362</v>
      </c>
      <c r="G7" s="13"/>
      <c r="H7" s="13"/>
    </row>
    <row r="8" spans="1:8" x14ac:dyDescent="0.25">
      <c r="A8" t="s">
        <v>13</v>
      </c>
      <c r="B8" s="4">
        <v>2.8790909090909094</v>
      </c>
      <c r="C8" s="5">
        <f t="shared" si="0"/>
        <v>6</v>
      </c>
      <c r="D8" s="5">
        <f t="shared" si="1"/>
        <v>-2</v>
      </c>
      <c r="E8" s="8">
        <v>2.8790909090909094</v>
      </c>
      <c r="G8" s="13"/>
      <c r="H8" s="13"/>
    </row>
    <row r="9" spans="1:8" x14ac:dyDescent="0.25">
      <c r="A9" t="s">
        <v>9</v>
      </c>
      <c r="B9" s="4">
        <v>2.727878787878788</v>
      </c>
      <c r="C9" s="5">
        <f t="shared" si="0"/>
        <v>7</v>
      </c>
      <c r="D9" s="5">
        <f t="shared" si="1"/>
        <v>-2</v>
      </c>
      <c r="E9" s="8">
        <v>2.727878787878788</v>
      </c>
      <c r="G9" s="13"/>
      <c r="H9" s="13"/>
    </row>
    <row r="10" spans="1:8" x14ac:dyDescent="0.25">
      <c r="A10" t="s">
        <v>18</v>
      </c>
      <c r="B10" s="4">
        <v>2.5763636363636366</v>
      </c>
      <c r="C10" s="5">
        <f t="shared" si="0"/>
        <v>8</v>
      </c>
      <c r="D10" s="5">
        <f t="shared" si="1"/>
        <v>-1</v>
      </c>
      <c r="E10" s="8">
        <v>2.5763636363636366</v>
      </c>
      <c r="G10" s="13"/>
      <c r="H10" s="13"/>
    </row>
    <row r="11" spans="1:8" x14ac:dyDescent="0.25">
      <c r="A11" t="s">
        <v>14</v>
      </c>
      <c r="B11" s="4">
        <v>2.5753030303030302</v>
      </c>
      <c r="C11" s="5">
        <f t="shared" si="0"/>
        <v>9</v>
      </c>
      <c r="D11" s="5">
        <f t="shared" si="1"/>
        <v>0</v>
      </c>
      <c r="E11" s="8">
        <v>2.5753030303030302</v>
      </c>
      <c r="G11" s="13"/>
      <c r="H11" s="13"/>
    </row>
    <row r="12" spans="1:8" x14ac:dyDescent="0.25">
      <c r="A12" t="s">
        <v>22</v>
      </c>
      <c r="B12" s="4">
        <v>2.5257575757575754</v>
      </c>
      <c r="C12" s="5">
        <f t="shared" si="0"/>
        <v>10</v>
      </c>
      <c r="D12" s="5">
        <f t="shared" si="1"/>
        <v>0</v>
      </c>
      <c r="E12" s="8">
        <v>2.5257575757575754</v>
      </c>
      <c r="G12" s="13"/>
      <c r="H12" s="13"/>
    </row>
    <row r="13" spans="1:8" x14ac:dyDescent="0.25">
      <c r="A13" t="s">
        <v>10</v>
      </c>
      <c r="B13" s="4">
        <v>2.4242424242424243</v>
      </c>
      <c r="C13" s="5">
        <f t="shared" si="0"/>
        <v>11</v>
      </c>
      <c r="D13" s="5">
        <f t="shared" si="1"/>
        <v>0</v>
      </c>
      <c r="E13" s="8">
        <v>2.4242424242424243</v>
      </c>
      <c r="G13" s="13"/>
      <c r="H13" s="13"/>
    </row>
    <row r="14" spans="1:8" x14ac:dyDescent="0.25">
      <c r="A14" t="s">
        <v>20</v>
      </c>
      <c r="B14" s="4">
        <v>2.4242424242424243</v>
      </c>
      <c r="C14" s="5">
        <f t="shared" si="0"/>
        <v>11</v>
      </c>
      <c r="D14" s="5">
        <f t="shared" si="1"/>
        <v>0</v>
      </c>
      <c r="E14" s="8">
        <v>2.4242424242424243</v>
      </c>
      <c r="G14" s="13"/>
      <c r="H14" s="13"/>
    </row>
    <row r="15" spans="1:8" x14ac:dyDescent="0.25">
      <c r="A15" t="s">
        <v>28</v>
      </c>
      <c r="B15" s="4">
        <v>2.4242424242424243</v>
      </c>
      <c r="C15" s="5">
        <f t="shared" si="0"/>
        <v>11</v>
      </c>
      <c r="D15" s="5">
        <f t="shared" si="1"/>
        <v>0</v>
      </c>
      <c r="E15" s="8">
        <v>2.4242424242424243</v>
      </c>
      <c r="G15" s="13"/>
      <c r="H15" s="13"/>
    </row>
    <row r="16" spans="1:8" x14ac:dyDescent="0.25">
      <c r="A16" t="s">
        <v>8</v>
      </c>
      <c r="B16" s="4">
        <v>2.374242424242424</v>
      </c>
      <c r="C16" s="5">
        <f t="shared" si="0"/>
        <v>14</v>
      </c>
      <c r="D16" s="5">
        <f t="shared" si="1"/>
        <v>0</v>
      </c>
      <c r="E16" s="8">
        <v>2.374242424242424</v>
      </c>
      <c r="G16" s="13"/>
      <c r="H16" s="13"/>
    </row>
    <row r="17" spans="1:8" x14ac:dyDescent="0.25">
      <c r="A17" t="s">
        <v>27</v>
      </c>
      <c r="B17" s="4">
        <v>2.374242424242424</v>
      </c>
      <c r="C17" s="5">
        <f t="shared" si="0"/>
        <v>14</v>
      </c>
      <c r="D17" s="5">
        <f t="shared" si="1"/>
        <v>0</v>
      </c>
      <c r="E17" s="8">
        <v>2.374242424242424</v>
      </c>
      <c r="G17" s="13"/>
      <c r="H17" s="13"/>
    </row>
    <row r="18" spans="1:8" x14ac:dyDescent="0.25">
      <c r="A18" t="s">
        <v>21</v>
      </c>
      <c r="B18" s="4">
        <v>2.2221212121212122</v>
      </c>
      <c r="C18" s="5">
        <f t="shared" si="0"/>
        <v>16</v>
      </c>
      <c r="D18" s="5">
        <f t="shared" si="1"/>
        <v>0</v>
      </c>
      <c r="E18" s="8">
        <v>2.2221212121212122</v>
      </c>
      <c r="G18" s="13"/>
      <c r="H18" s="13"/>
    </row>
    <row r="19" spans="1:8" x14ac:dyDescent="0.25">
      <c r="A19" t="s">
        <v>23</v>
      </c>
      <c r="B19" s="4">
        <v>2.2221212121212122</v>
      </c>
      <c r="C19" s="5">
        <f t="shared" si="0"/>
        <v>16</v>
      </c>
      <c r="D19" s="5">
        <f t="shared" si="1"/>
        <v>0</v>
      </c>
      <c r="E19" s="8">
        <v>2.2221212121212122</v>
      </c>
      <c r="G19" s="13"/>
      <c r="H19" s="13"/>
    </row>
    <row r="20" spans="1:8" x14ac:dyDescent="0.25">
      <c r="A20" t="s">
        <v>24</v>
      </c>
      <c r="B20" s="4">
        <v>1.919090909090909</v>
      </c>
      <c r="C20" s="5">
        <f t="shared" si="0"/>
        <v>18</v>
      </c>
      <c r="D20" s="5">
        <f t="shared" si="1"/>
        <v>0</v>
      </c>
      <c r="E20" s="8">
        <v>1.919090909090909</v>
      </c>
      <c r="G20" s="13"/>
      <c r="H20" s="13"/>
    </row>
    <row r="21" spans="1:8" x14ac:dyDescent="0.25">
      <c r="A21" t="s">
        <v>25</v>
      </c>
      <c r="B21" s="4">
        <v>1.8181818181818181</v>
      </c>
      <c r="C21" s="5">
        <f t="shared" si="0"/>
        <v>19</v>
      </c>
      <c r="D21" s="5">
        <f t="shared" si="1"/>
        <v>0</v>
      </c>
      <c r="E21" s="8">
        <v>1.8181818181818181</v>
      </c>
      <c r="G21" s="13"/>
      <c r="H21" s="13"/>
    </row>
    <row r="22" spans="1:8" x14ac:dyDescent="0.25">
      <c r="A22" t="s">
        <v>26</v>
      </c>
      <c r="B22" s="4">
        <v>1.8181818181818181</v>
      </c>
      <c r="C22" s="5">
        <f t="shared" si="0"/>
        <v>19</v>
      </c>
      <c r="D22" s="5">
        <f t="shared" si="1"/>
        <v>0</v>
      </c>
      <c r="E22" s="8">
        <v>1.8181818181818181</v>
      </c>
      <c r="G22" s="13"/>
      <c r="H22" s="13"/>
    </row>
    <row r="23" spans="1:8" x14ac:dyDescent="0.25">
      <c r="A23" t="s">
        <v>12</v>
      </c>
      <c r="B23" s="4">
        <v>0.60590909090909095</v>
      </c>
      <c r="C23" s="5">
        <f t="shared" si="0"/>
        <v>21</v>
      </c>
      <c r="D23" s="5">
        <f t="shared" si="1"/>
        <v>0</v>
      </c>
      <c r="E23" s="8">
        <v>0.60590909090909095</v>
      </c>
      <c r="G23" s="13"/>
      <c r="H23" s="13"/>
    </row>
    <row r="24" spans="1:8" x14ac:dyDescent="0.25">
      <c r="A24" t="s">
        <v>29</v>
      </c>
      <c r="B24" s="4">
        <v>9.5706451612903223</v>
      </c>
      <c r="C24" s="4"/>
      <c r="D24" s="4"/>
      <c r="E24" s="8">
        <v>9.5706451612903223</v>
      </c>
      <c r="G24" s="13"/>
      <c r="H24" s="13"/>
    </row>
    <row r="25" spans="1:8" x14ac:dyDescent="0.25">
      <c r="A25" t="s">
        <v>30</v>
      </c>
      <c r="B25" s="4">
        <v>9.8932258064516123</v>
      </c>
      <c r="C25" s="4"/>
      <c r="D25" s="4"/>
      <c r="E25" s="8">
        <v>9.8932258064516123</v>
      </c>
      <c r="G25" s="13"/>
      <c r="H25" s="13"/>
    </row>
  </sheetData>
  <sortState ref="A3:E23">
    <sortCondition descending="1" ref="B3:B23"/>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5"/>
  <sheetViews>
    <sheetView zoomScale="80" zoomScaleNormal="80" workbookViewId="0">
      <selection activeCell="G11" sqref="G11"/>
    </sheetView>
  </sheetViews>
  <sheetFormatPr defaultRowHeight="15" x14ac:dyDescent="0.25"/>
  <cols>
    <col min="1" max="1" width="22" bestFit="1" customWidth="1"/>
    <col min="2" max="2" width="18.85546875" bestFit="1" customWidth="1"/>
    <col min="3" max="4" width="13.7109375" customWidth="1"/>
    <col min="5" max="5" width="13.7109375" bestFit="1" customWidth="1"/>
  </cols>
  <sheetData>
    <row r="1" spans="1:8" x14ac:dyDescent="0.25">
      <c r="A1" s="2" t="s">
        <v>36</v>
      </c>
    </row>
    <row r="2" spans="1:8" ht="30" x14ac:dyDescent="0.25">
      <c r="A2" s="3" t="s">
        <v>31</v>
      </c>
      <c r="B2" s="6" t="s">
        <v>37</v>
      </c>
      <c r="C2" s="6" t="s">
        <v>32</v>
      </c>
      <c r="D2" s="6" t="s">
        <v>34</v>
      </c>
      <c r="E2" s="7" t="s">
        <v>38</v>
      </c>
    </row>
    <row r="3" spans="1:8" x14ac:dyDescent="0.25">
      <c r="A3" t="s">
        <v>22</v>
      </c>
      <c r="B3" s="4">
        <v>5.2173394170690486</v>
      </c>
      <c r="C3" s="5">
        <f t="shared" ref="C3:C23" si="0">_xlfn.RANK.EQ(B3,$B$3:$B$23)</f>
        <v>1</v>
      </c>
      <c r="D3" s="5">
        <f>_xlfn.RANK.EQ(E3,$E$3:$E$23)-C3</f>
        <v>0</v>
      </c>
      <c r="E3" s="8">
        <v>5.208598064475443</v>
      </c>
      <c r="H3" s="13"/>
    </row>
    <row r="4" spans="1:8" x14ac:dyDescent="0.25">
      <c r="A4" t="s">
        <v>24</v>
      </c>
      <c r="B4" s="4">
        <v>4.6228724094206841</v>
      </c>
      <c r="C4" s="5">
        <f t="shared" si="0"/>
        <v>2</v>
      </c>
      <c r="D4" s="5">
        <f t="shared" ref="D4:D23" si="1">_xlfn.RANK.EQ(E4,$E$3:$E$23)-C4</f>
        <v>0</v>
      </c>
      <c r="E4" s="8">
        <v>4.7278847395009187</v>
      </c>
      <c r="H4" s="13"/>
    </row>
    <row r="5" spans="1:8" x14ac:dyDescent="0.25">
      <c r="A5" t="s">
        <v>15</v>
      </c>
      <c r="B5" s="4">
        <v>4.4957784885963399</v>
      </c>
      <c r="C5" s="5">
        <f t="shared" si="0"/>
        <v>3</v>
      </c>
      <c r="D5" s="5">
        <f t="shared" si="1"/>
        <v>0</v>
      </c>
      <c r="E5" s="8">
        <v>4.3658788877340218</v>
      </c>
      <c r="H5" s="13"/>
    </row>
    <row r="6" spans="1:8" x14ac:dyDescent="0.25">
      <c r="A6" t="s">
        <v>27</v>
      </c>
      <c r="B6" s="4">
        <v>4.0595393248971146</v>
      </c>
      <c r="C6" s="5">
        <f t="shared" si="0"/>
        <v>4</v>
      </c>
      <c r="D6" s="5">
        <f t="shared" si="1"/>
        <v>0</v>
      </c>
      <c r="E6" s="8">
        <v>3.9771494138417567</v>
      </c>
      <c r="H6" s="13"/>
    </row>
    <row r="7" spans="1:8" x14ac:dyDescent="0.25">
      <c r="A7" t="s">
        <v>8</v>
      </c>
      <c r="B7" s="4">
        <v>3.8428482940133022</v>
      </c>
      <c r="C7" s="5">
        <f t="shared" si="0"/>
        <v>5</v>
      </c>
      <c r="D7" s="5">
        <f t="shared" si="1"/>
        <v>0</v>
      </c>
      <c r="E7" s="8">
        <v>3.7248088011722791</v>
      </c>
      <c r="H7" s="13"/>
    </row>
    <row r="8" spans="1:8" x14ac:dyDescent="0.25">
      <c r="A8" t="s">
        <v>19</v>
      </c>
      <c r="B8" s="4">
        <v>3.4482046094387444</v>
      </c>
      <c r="C8" s="5">
        <f t="shared" si="0"/>
        <v>6</v>
      </c>
      <c r="D8" s="5">
        <f t="shared" si="1"/>
        <v>1</v>
      </c>
      <c r="E8" s="8">
        <v>3.4428407638645075</v>
      </c>
      <c r="H8" s="13"/>
    </row>
    <row r="9" spans="1:8" x14ac:dyDescent="0.25">
      <c r="A9" t="s">
        <v>26</v>
      </c>
      <c r="B9" s="4">
        <v>3.4131348470071443</v>
      </c>
      <c r="C9" s="5">
        <f t="shared" si="0"/>
        <v>7</v>
      </c>
      <c r="D9" s="5">
        <f t="shared" si="1"/>
        <v>2</v>
      </c>
      <c r="E9" s="8">
        <v>2.9348985906915122</v>
      </c>
      <c r="H9" s="13"/>
    </row>
    <row r="10" spans="1:8" x14ac:dyDescent="0.25">
      <c r="A10" t="s">
        <v>13</v>
      </c>
      <c r="B10" s="4">
        <v>3.3665391205144921</v>
      </c>
      <c r="C10" s="5">
        <f t="shared" si="0"/>
        <v>8</v>
      </c>
      <c r="D10" s="5">
        <f t="shared" si="1"/>
        <v>0</v>
      </c>
      <c r="E10" s="8">
        <v>3.3387340629891482</v>
      </c>
      <c r="H10" s="13"/>
    </row>
    <row r="11" spans="1:8" x14ac:dyDescent="0.25">
      <c r="A11" t="s">
        <v>23</v>
      </c>
      <c r="B11" s="4">
        <v>3.3194270086635158</v>
      </c>
      <c r="C11" s="5">
        <f t="shared" si="0"/>
        <v>9</v>
      </c>
      <c r="D11" s="5">
        <f t="shared" si="1"/>
        <v>-3</v>
      </c>
      <c r="E11" s="8">
        <v>3.5353499287556645</v>
      </c>
      <c r="H11" s="13"/>
    </row>
    <row r="12" spans="1:8" x14ac:dyDescent="0.25">
      <c r="A12" t="s">
        <v>11</v>
      </c>
      <c r="B12" s="4">
        <v>3.1624486276095261</v>
      </c>
      <c r="C12" s="5">
        <f t="shared" si="0"/>
        <v>11</v>
      </c>
      <c r="D12" s="5">
        <f t="shared" si="1"/>
        <v>5</v>
      </c>
      <c r="E12" s="8">
        <v>2.38192357459035</v>
      </c>
      <c r="H12" s="13"/>
    </row>
    <row r="13" spans="1:8" x14ac:dyDescent="0.25">
      <c r="A13" t="s">
        <v>16</v>
      </c>
      <c r="B13" s="4">
        <v>3.2408210569556983</v>
      </c>
      <c r="C13" s="5">
        <f t="shared" si="0"/>
        <v>10</v>
      </c>
      <c r="D13" s="5">
        <f t="shared" si="1"/>
        <v>0</v>
      </c>
      <c r="E13" s="8">
        <v>2.934081977991283</v>
      </c>
      <c r="H13" s="13"/>
    </row>
    <row r="14" spans="1:8" x14ac:dyDescent="0.25">
      <c r="A14" t="s">
        <v>28</v>
      </c>
      <c r="B14" s="4">
        <v>2.6197626076156975</v>
      </c>
      <c r="C14" s="5">
        <f t="shared" si="0"/>
        <v>12</v>
      </c>
      <c r="D14" s="5">
        <f t="shared" si="1"/>
        <v>3</v>
      </c>
      <c r="E14" s="8">
        <v>2.3915632965641858</v>
      </c>
      <c r="H14" s="13"/>
    </row>
    <row r="15" spans="1:8" x14ac:dyDescent="0.25">
      <c r="A15" t="s">
        <v>18</v>
      </c>
      <c r="B15" s="4">
        <v>2.5296446419839165</v>
      </c>
      <c r="C15" s="5">
        <f t="shared" si="0"/>
        <v>13</v>
      </c>
      <c r="D15" s="5">
        <f t="shared" si="1"/>
        <v>1</v>
      </c>
      <c r="E15" s="8">
        <v>2.451236023849646</v>
      </c>
      <c r="H15" s="13"/>
    </row>
    <row r="16" spans="1:8" x14ac:dyDescent="0.25">
      <c r="A16" t="s">
        <v>10</v>
      </c>
      <c r="B16" s="4">
        <v>2.4337485903569616</v>
      </c>
      <c r="C16" s="5">
        <f t="shared" si="0"/>
        <v>14</v>
      </c>
      <c r="D16" s="5">
        <f t="shared" si="1"/>
        <v>-3</v>
      </c>
      <c r="E16" s="8">
        <v>2.8291513472881404</v>
      </c>
      <c r="H16" s="13"/>
    </row>
    <row r="17" spans="1:8" x14ac:dyDescent="0.25">
      <c r="A17" t="s">
        <v>9</v>
      </c>
      <c r="B17" s="4">
        <v>2.4231455270081037</v>
      </c>
      <c r="C17" s="5">
        <f t="shared" si="0"/>
        <v>15</v>
      </c>
      <c r="D17" s="5">
        <f t="shared" si="1"/>
        <v>-2</v>
      </c>
      <c r="E17" s="8">
        <v>2.5445741538872837</v>
      </c>
      <c r="H17" s="13"/>
    </row>
    <row r="18" spans="1:8" x14ac:dyDescent="0.25">
      <c r="A18" t="s">
        <v>12</v>
      </c>
      <c r="B18" s="4">
        <v>2.3884205824212446</v>
      </c>
      <c r="C18" s="5">
        <f t="shared" si="0"/>
        <v>16</v>
      </c>
      <c r="D18" s="5">
        <f t="shared" si="1"/>
        <v>1</v>
      </c>
      <c r="E18" s="8">
        <v>2.3129156427885951</v>
      </c>
      <c r="H18" s="13"/>
    </row>
    <row r="19" spans="1:8" x14ac:dyDescent="0.25">
      <c r="A19" t="s">
        <v>20</v>
      </c>
      <c r="B19" s="4">
        <v>2.167585255958937</v>
      </c>
      <c r="C19" s="5">
        <f t="shared" si="0"/>
        <v>17</v>
      </c>
      <c r="D19" s="5">
        <f t="shared" si="1"/>
        <v>-5</v>
      </c>
      <c r="E19" s="8">
        <v>2.6660029088557509</v>
      </c>
      <c r="H19" s="13"/>
    </row>
    <row r="20" spans="1:8" x14ac:dyDescent="0.25">
      <c r="A20" t="s">
        <v>17</v>
      </c>
      <c r="B20" s="4">
        <v>1.8712037109376798</v>
      </c>
      <c r="C20" s="5">
        <f t="shared" si="0"/>
        <v>18</v>
      </c>
      <c r="D20" s="5">
        <f t="shared" si="1"/>
        <v>0</v>
      </c>
      <c r="E20" s="8">
        <v>1.9039187933077801</v>
      </c>
      <c r="H20" s="13"/>
    </row>
    <row r="21" spans="1:8" x14ac:dyDescent="0.25">
      <c r="A21" t="s">
        <v>21</v>
      </c>
      <c r="B21" s="4">
        <v>1.6393567578923627</v>
      </c>
      <c r="C21" s="5">
        <f t="shared" si="0"/>
        <v>19</v>
      </c>
      <c r="D21" s="5">
        <f t="shared" si="1"/>
        <v>0</v>
      </c>
      <c r="E21" s="8">
        <v>1.6822666735021161</v>
      </c>
      <c r="H21" s="13"/>
    </row>
    <row r="22" spans="1:8" x14ac:dyDescent="0.25">
      <c r="A22" t="s">
        <v>14</v>
      </c>
      <c r="B22" s="4">
        <v>1.619680152869174</v>
      </c>
      <c r="C22" s="5">
        <f t="shared" si="0"/>
        <v>20</v>
      </c>
      <c r="D22" s="5">
        <f t="shared" si="1"/>
        <v>0</v>
      </c>
      <c r="E22" s="8">
        <v>1.6003838454348429</v>
      </c>
      <c r="H22" s="13"/>
    </row>
    <row r="23" spans="1:8" x14ac:dyDescent="0.25">
      <c r="A23" t="s">
        <v>25</v>
      </c>
      <c r="B23" s="4">
        <v>1.4026905370245561</v>
      </c>
      <c r="C23" s="5">
        <f t="shared" si="0"/>
        <v>21</v>
      </c>
      <c r="D23" s="5">
        <f t="shared" si="1"/>
        <v>0</v>
      </c>
      <c r="E23" s="8">
        <v>1.1499804135235197</v>
      </c>
      <c r="H23" s="13"/>
    </row>
    <row r="24" spans="1:8" x14ac:dyDescent="0.25">
      <c r="A24" t="s">
        <v>29</v>
      </c>
      <c r="B24" s="4">
        <v>9.6616314635272396</v>
      </c>
      <c r="C24" s="4"/>
      <c r="D24" s="4"/>
      <c r="E24" s="8">
        <v>9.6616314635272396</v>
      </c>
      <c r="H24" s="13"/>
    </row>
    <row r="25" spans="1:8" x14ac:dyDescent="0.25">
      <c r="A25" t="s">
        <v>30</v>
      </c>
      <c r="B25" s="4">
        <v>9.797290793656817</v>
      </c>
      <c r="C25" s="4"/>
      <c r="D25" s="4"/>
      <c r="E25" s="8">
        <v>9.797290793656817</v>
      </c>
      <c r="H25" s="13"/>
    </row>
  </sheetData>
  <sortState ref="A3:E23">
    <sortCondition descending="1" ref="B3:B23"/>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5"/>
  <sheetViews>
    <sheetView topLeftCell="B1" zoomScale="80" zoomScaleNormal="80" workbookViewId="0">
      <selection activeCell="C24" sqref="C24"/>
    </sheetView>
  </sheetViews>
  <sheetFormatPr defaultRowHeight="15" x14ac:dyDescent="0.25"/>
  <cols>
    <col min="1" max="1" width="22" bestFit="1" customWidth="1"/>
    <col min="2" max="2" width="18.85546875" bestFit="1" customWidth="1"/>
    <col min="3" max="4" width="13.7109375" customWidth="1"/>
    <col min="5" max="5" width="13.7109375" bestFit="1" customWidth="1"/>
  </cols>
  <sheetData>
    <row r="1" spans="1:8" x14ac:dyDescent="0.25">
      <c r="A1" s="2" t="s">
        <v>39</v>
      </c>
    </row>
    <row r="2" spans="1:8" ht="30" x14ac:dyDescent="0.25">
      <c r="A2" s="3" t="s">
        <v>31</v>
      </c>
      <c r="B2" s="6" t="s">
        <v>40</v>
      </c>
      <c r="C2" s="6" t="s">
        <v>32</v>
      </c>
      <c r="D2" s="6" t="s">
        <v>34</v>
      </c>
      <c r="E2" s="7" t="s">
        <v>41</v>
      </c>
    </row>
    <row r="3" spans="1:8" x14ac:dyDescent="0.25">
      <c r="A3" t="s">
        <v>28</v>
      </c>
      <c r="B3" s="4">
        <v>6.4318181818181817</v>
      </c>
      <c r="C3" s="5">
        <f t="shared" ref="C3:C23" si="0">_xlfn.RANK.EQ(B3,$B$3:$B$23)</f>
        <v>1</v>
      </c>
      <c r="D3" s="5">
        <f t="shared" ref="D3:D23" si="1">_xlfn.RANK.EQ(E3,$E$3:$E$23)-C3</f>
        <v>0</v>
      </c>
      <c r="E3" s="8">
        <v>6.3181818181818183</v>
      </c>
      <c r="G3" s="13"/>
      <c r="H3" s="121"/>
    </row>
    <row r="4" spans="1:8" x14ac:dyDescent="0.25">
      <c r="A4" t="s">
        <v>19</v>
      </c>
      <c r="B4" s="4">
        <v>6.0074495456601511</v>
      </c>
      <c r="C4" s="5">
        <f t="shared" si="0"/>
        <v>2</v>
      </c>
      <c r="D4" s="5">
        <f t="shared" si="1"/>
        <v>0</v>
      </c>
      <c r="E4" s="8">
        <v>5.8938131820237878</v>
      </c>
      <c r="G4" s="13"/>
      <c r="H4" s="121"/>
    </row>
    <row r="5" spans="1:8" x14ac:dyDescent="0.25">
      <c r="A5" t="s">
        <v>25</v>
      </c>
      <c r="B5" s="4">
        <v>5.8547350267387621</v>
      </c>
      <c r="C5" s="5">
        <f t="shared" si="0"/>
        <v>3</v>
      </c>
      <c r="D5" s="5">
        <f t="shared" si="1"/>
        <v>0</v>
      </c>
      <c r="E5" s="8">
        <v>5.8547350267387621</v>
      </c>
      <c r="G5" s="13"/>
      <c r="H5" s="121"/>
    </row>
    <row r="6" spans="1:8" x14ac:dyDescent="0.25">
      <c r="A6" t="s">
        <v>26</v>
      </c>
      <c r="B6" s="4">
        <v>5.5055005857619825</v>
      </c>
      <c r="C6" s="5">
        <f t="shared" si="0"/>
        <v>4</v>
      </c>
      <c r="D6" s="5">
        <f t="shared" si="1"/>
        <v>1</v>
      </c>
      <c r="E6" s="8">
        <v>5.5055005857619825</v>
      </c>
      <c r="G6" s="13"/>
      <c r="H6" s="121"/>
    </row>
    <row r="7" spans="1:8" x14ac:dyDescent="0.25">
      <c r="A7" t="s">
        <v>24</v>
      </c>
      <c r="B7" s="4">
        <v>5.0789036836003385</v>
      </c>
      <c r="C7" s="5">
        <f t="shared" si="0"/>
        <v>5</v>
      </c>
      <c r="D7" s="5">
        <f t="shared" si="1"/>
        <v>1</v>
      </c>
      <c r="E7" s="8">
        <v>5.0789036836003385</v>
      </c>
      <c r="G7" s="13"/>
      <c r="H7" s="121"/>
    </row>
    <row r="8" spans="1:8" x14ac:dyDescent="0.25">
      <c r="A8" t="s">
        <v>14</v>
      </c>
      <c r="B8" s="4">
        <v>5.0195177354590115</v>
      </c>
      <c r="C8" s="5">
        <f t="shared" si="0"/>
        <v>6</v>
      </c>
      <c r="D8" s="5">
        <f t="shared" si="1"/>
        <v>1</v>
      </c>
      <c r="E8" s="8">
        <v>5.0195177354590115</v>
      </c>
      <c r="G8" s="13"/>
      <c r="H8" s="121"/>
    </row>
    <row r="9" spans="1:8" x14ac:dyDescent="0.25">
      <c r="A9" t="s">
        <v>13</v>
      </c>
      <c r="B9" s="4">
        <v>4.768265505540433</v>
      </c>
      <c r="C9" s="5">
        <f t="shared" si="0"/>
        <v>7</v>
      </c>
      <c r="D9" s="5">
        <f t="shared" si="1"/>
        <v>-3</v>
      </c>
      <c r="E9" s="8">
        <v>5.5637200509949789</v>
      </c>
      <c r="G9" s="13"/>
      <c r="H9" s="121"/>
    </row>
    <row r="10" spans="1:8" x14ac:dyDescent="0.25">
      <c r="A10" t="s">
        <v>10</v>
      </c>
      <c r="B10" s="4">
        <v>4.7404543376730848</v>
      </c>
      <c r="C10" s="5">
        <f t="shared" si="0"/>
        <v>8</v>
      </c>
      <c r="D10" s="5">
        <f t="shared" si="1"/>
        <v>0</v>
      </c>
      <c r="E10" s="8">
        <v>4.7404543376730848</v>
      </c>
      <c r="G10" s="13"/>
      <c r="H10" s="121"/>
    </row>
    <row r="11" spans="1:8" x14ac:dyDescent="0.25">
      <c r="A11" t="s">
        <v>22</v>
      </c>
      <c r="B11" s="4">
        <v>4.6460725374054084</v>
      </c>
      <c r="C11" s="5">
        <f t="shared" si="0"/>
        <v>9</v>
      </c>
      <c r="D11" s="5">
        <f t="shared" si="1"/>
        <v>0</v>
      </c>
      <c r="E11" s="8">
        <v>4.6460725374054084</v>
      </c>
      <c r="G11" s="13"/>
      <c r="H11" s="121"/>
    </row>
    <row r="12" spans="1:8" x14ac:dyDescent="0.25">
      <c r="A12" t="s">
        <v>23</v>
      </c>
      <c r="B12" s="4">
        <v>4.6299324878462906</v>
      </c>
      <c r="C12" s="5">
        <f t="shared" si="0"/>
        <v>10</v>
      </c>
      <c r="D12" s="5">
        <f t="shared" si="1"/>
        <v>0</v>
      </c>
      <c r="E12" s="8">
        <v>4.6299324878462906</v>
      </c>
      <c r="G12" s="13"/>
      <c r="H12" s="121"/>
    </row>
    <row r="13" spans="1:8" x14ac:dyDescent="0.25">
      <c r="A13" t="s">
        <v>18</v>
      </c>
      <c r="B13" s="4">
        <v>4.4280230651884418</v>
      </c>
      <c r="C13" s="5">
        <f t="shared" si="0"/>
        <v>11</v>
      </c>
      <c r="D13" s="5">
        <f t="shared" si="1"/>
        <v>0</v>
      </c>
      <c r="E13" s="8">
        <v>4.4280230651884418</v>
      </c>
      <c r="G13" s="13"/>
      <c r="H13" s="121"/>
    </row>
    <row r="14" spans="1:8" x14ac:dyDescent="0.25">
      <c r="A14" t="s">
        <v>20</v>
      </c>
      <c r="B14" s="4">
        <v>4.4230821341251199</v>
      </c>
      <c r="C14" s="5">
        <f t="shared" si="0"/>
        <v>12</v>
      </c>
      <c r="D14" s="5">
        <f t="shared" si="1"/>
        <v>0</v>
      </c>
      <c r="E14" s="8">
        <v>4.4230821341251199</v>
      </c>
      <c r="G14" s="13"/>
      <c r="H14" s="121"/>
    </row>
    <row r="15" spans="1:8" x14ac:dyDescent="0.25">
      <c r="A15" t="s">
        <v>21</v>
      </c>
      <c r="B15" s="4">
        <v>4.1086725472042414</v>
      </c>
      <c r="C15" s="5">
        <f t="shared" si="0"/>
        <v>13</v>
      </c>
      <c r="D15" s="5">
        <f t="shared" si="1"/>
        <v>0</v>
      </c>
      <c r="E15" s="8">
        <v>4.1086725472042414</v>
      </c>
      <c r="G15" s="13"/>
      <c r="H15" s="121"/>
    </row>
    <row r="16" spans="1:8" x14ac:dyDescent="0.25">
      <c r="A16" t="s">
        <v>8</v>
      </c>
      <c r="B16" s="4">
        <v>3.9827165291063791</v>
      </c>
      <c r="C16" s="5">
        <f t="shared" si="0"/>
        <v>14</v>
      </c>
      <c r="D16" s="5">
        <f t="shared" si="1"/>
        <v>0</v>
      </c>
      <c r="E16" s="8">
        <v>3.9827165291063791</v>
      </c>
      <c r="G16" s="13"/>
      <c r="H16" s="121"/>
    </row>
    <row r="17" spans="1:8" x14ac:dyDescent="0.25">
      <c r="A17" t="s">
        <v>27</v>
      </c>
      <c r="B17" s="4">
        <v>3.8088724385967976</v>
      </c>
      <c r="C17" s="5">
        <f t="shared" si="0"/>
        <v>15</v>
      </c>
      <c r="D17" s="5">
        <f t="shared" si="1"/>
        <v>0</v>
      </c>
      <c r="E17" s="8">
        <v>3.8088724385967976</v>
      </c>
      <c r="G17" s="13"/>
      <c r="H17" s="121"/>
    </row>
    <row r="18" spans="1:8" x14ac:dyDescent="0.25">
      <c r="A18" t="s">
        <v>15</v>
      </c>
      <c r="B18" s="4">
        <v>3.7391239911186434</v>
      </c>
      <c r="C18" s="5">
        <f t="shared" si="0"/>
        <v>16</v>
      </c>
      <c r="D18" s="5">
        <f t="shared" si="1"/>
        <v>0</v>
      </c>
      <c r="E18" s="8">
        <v>3.7391239911186434</v>
      </c>
      <c r="G18" s="13"/>
      <c r="H18" s="121"/>
    </row>
    <row r="19" spans="1:8" x14ac:dyDescent="0.25">
      <c r="A19" t="s">
        <v>17</v>
      </c>
      <c r="B19" s="4">
        <v>3.679243298715615</v>
      </c>
      <c r="C19" s="5">
        <f t="shared" si="0"/>
        <v>17</v>
      </c>
      <c r="D19" s="5">
        <f t="shared" si="1"/>
        <v>0</v>
      </c>
      <c r="E19" s="8">
        <v>3.679243298715615</v>
      </c>
      <c r="G19" s="13"/>
      <c r="H19" s="121"/>
    </row>
    <row r="20" spans="1:8" x14ac:dyDescent="0.25">
      <c r="A20" t="s">
        <v>11</v>
      </c>
      <c r="B20" s="4">
        <v>3.5825358273020242</v>
      </c>
      <c r="C20" s="5">
        <f t="shared" si="0"/>
        <v>18</v>
      </c>
      <c r="D20" s="5">
        <f t="shared" si="1"/>
        <v>0</v>
      </c>
      <c r="E20" s="8">
        <v>3.5825358273020242</v>
      </c>
      <c r="G20" s="13"/>
      <c r="H20" s="121"/>
    </row>
    <row r="21" spans="1:8" x14ac:dyDescent="0.25">
      <c r="A21" t="s">
        <v>16</v>
      </c>
      <c r="B21" s="4">
        <v>3.3097379273296084</v>
      </c>
      <c r="C21" s="5">
        <f t="shared" si="0"/>
        <v>19</v>
      </c>
      <c r="D21" s="5">
        <f t="shared" si="1"/>
        <v>0</v>
      </c>
      <c r="E21" s="8">
        <v>3.3097379273296084</v>
      </c>
      <c r="G21" s="13"/>
      <c r="H21" s="121"/>
    </row>
    <row r="22" spans="1:8" x14ac:dyDescent="0.25">
      <c r="A22" t="s">
        <v>12</v>
      </c>
      <c r="B22" s="4">
        <v>2.9555308142590415</v>
      </c>
      <c r="C22" s="5">
        <f t="shared" si="0"/>
        <v>20</v>
      </c>
      <c r="D22" s="5">
        <f t="shared" si="1"/>
        <v>0</v>
      </c>
      <c r="E22" s="8">
        <v>2.9555308142590415</v>
      </c>
      <c r="G22" s="13"/>
      <c r="H22" s="121"/>
    </row>
    <row r="23" spans="1:8" x14ac:dyDescent="0.25">
      <c r="A23" t="s">
        <v>9</v>
      </c>
      <c r="B23" s="4">
        <v>2.5903562354500425</v>
      </c>
      <c r="C23" s="5">
        <f t="shared" si="0"/>
        <v>21</v>
      </c>
      <c r="D23" s="5">
        <f t="shared" si="1"/>
        <v>0</v>
      </c>
      <c r="E23" s="8">
        <v>2.5903562354500425</v>
      </c>
      <c r="G23" s="13"/>
      <c r="H23" s="121"/>
    </row>
    <row r="24" spans="1:8" x14ac:dyDescent="0.25">
      <c r="A24" t="s">
        <v>29</v>
      </c>
      <c r="B24" s="4">
        <v>10</v>
      </c>
      <c r="C24" s="4"/>
      <c r="D24" s="4"/>
      <c r="E24" s="8">
        <v>10</v>
      </c>
      <c r="G24" s="13"/>
      <c r="H24" s="121"/>
    </row>
    <row r="25" spans="1:8" x14ac:dyDescent="0.25">
      <c r="A25" t="s">
        <v>30</v>
      </c>
      <c r="B25" s="4">
        <v>10</v>
      </c>
      <c r="C25" s="4"/>
      <c r="D25" s="4"/>
      <c r="E25" s="8">
        <v>10</v>
      </c>
      <c r="G25" s="13"/>
      <c r="H25" s="121"/>
    </row>
  </sheetData>
  <sortState ref="A3:E23">
    <sortCondition descending="1" ref="B3:B2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Key insights</vt:lpstr>
      <vt:lpstr>UPD data</vt:lpstr>
      <vt:lpstr>UCR data</vt:lpstr>
      <vt:lpstr>ELPR data</vt:lpstr>
      <vt:lpstr>Sheet2</vt:lpstr>
      <vt:lpstr>Sheet1</vt:lpstr>
      <vt:lpstr>UPD Score</vt:lpstr>
      <vt:lpstr>UCR Score</vt:lpstr>
      <vt:lpstr>ELPR Score</vt:lpstr>
      <vt:lpstr>TAP Score</vt:lpstr>
      <vt:lpstr>Overall Score</vt:lpstr>
      <vt:lpstr>8.2</vt:lpstr>
      <vt:lpstr>Top 3-Category wise</vt:lpstr>
      <vt:lpstr>11</vt:lpstr>
      <vt:lpstr>All cities category wise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2017-05-02T09:19:13Z</dcterms:modified>
</cp:coreProperties>
</file>